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ortal\2024\4TH QUARTER 2024\"/>
    </mc:Choice>
  </mc:AlternateContent>
  <bookViews>
    <workbookView xWindow="-120" yWindow="-120" windowWidth="29040" windowHeight="15720"/>
  </bookViews>
  <sheets>
    <sheet name="TFU 4th qtr 2024" sheetId="32" r:id="rId1"/>
    <sheet name="TFU 3rd qtr 2024" sheetId="34" r:id="rId2"/>
    <sheet name="TFU 2nd qtr 2024" sheetId="30" r:id="rId3"/>
    <sheet name="TFU 1st qtr 2024" sheetId="33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32" l="1"/>
  <c r="U15" i="32"/>
  <c r="G13" i="32" l="1"/>
  <c r="F13" i="32"/>
  <c r="Y11" i="32" l="1"/>
  <c r="U17" i="32"/>
  <c r="U16" i="32"/>
  <c r="U14" i="32"/>
  <c r="U13" i="32"/>
  <c r="U12" i="32"/>
  <c r="H11" i="32"/>
  <c r="U11" i="32" s="1"/>
  <c r="G14" i="32"/>
  <c r="S11" i="32" l="1"/>
  <c r="G11" i="32"/>
  <c r="H10" i="34"/>
  <c r="G14" i="34"/>
  <c r="G13" i="34"/>
  <c r="G12" i="34"/>
  <c r="G11" i="34"/>
  <c r="F12" i="34" l="1"/>
  <c r="S11" i="34"/>
  <c r="S10" i="34"/>
  <c r="G10" i="34"/>
  <c r="D13" i="33"/>
  <c r="H13" i="33" s="1"/>
  <c r="S12" i="33"/>
  <c r="H12" i="33"/>
  <c r="H11" i="33"/>
  <c r="D11" i="33"/>
  <c r="S11" i="33" s="1"/>
  <c r="S10" i="33"/>
  <c r="F13" i="30"/>
  <c r="S12" i="30"/>
  <c r="S11" i="30"/>
  <c r="G11" i="30"/>
  <c r="S10" i="30"/>
</calcChain>
</file>

<file path=xl/sharedStrings.xml><?xml version="1.0" encoding="utf-8"?>
<sst xmlns="http://schemas.openxmlformats.org/spreadsheetml/2006/main" count="153" uniqueCount="67">
  <si>
    <t>FDP Form 6 - Trust Fund Utilization</t>
  </si>
  <si>
    <t>CONSOLIDATED QUARTERLY REPORT ON GOVERNMENT PROJECTS, PROGRAMS or ACTIVITIES</t>
  </si>
  <si>
    <t>Pangasinan, Municipality of Asingan</t>
  </si>
  <si>
    <t>Program or Project</t>
  </si>
  <si>
    <t>Location</t>
  </si>
  <si>
    <t>Total Cost</t>
  </si>
  <si>
    <t>Date Started</t>
  </si>
  <si>
    <t>Target Completion Date</t>
  </si>
  <si>
    <t>Project Status</t>
  </si>
  <si>
    <t>% of Completion</t>
  </si>
  <si>
    <t>Total Cost Incurred to Date</t>
  </si>
  <si>
    <t>No. of Extensions, if any</t>
  </si>
  <si>
    <t>Remarks</t>
  </si>
  <si>
    <t>We hereby certify that we have reviewed the contents and hereby attest to the veracity and correctness of the data or information contained in this</t>
  </si>
  <si>
    <t>document.</t>
  </si>
  <si>
    <t>MARJORIE V. TINTE</t>
  </si>
  <si>
    <t>Municipal Accountant</t>
  </si>
  <si>
    <t>AGENCY</t>
  </si>
  <si>
    <t>Municipal Mayor</t>
  </si>
  <si>
    <t>ENGR. CARLOS F. LOPEZ, JR.</t>
  </si>
  <si>
    <t>Asingan, Pangasinan</t>
  </si>
  <si>
    <t>FOR THE 2nd QUARTER, CY 2024</t>
  </si>
  <si>
    <t>Public Plaza, Asingan, Pangasinan</t>
  </si>
  <si>
    <t>Public Market, Asingan, Pangasinan</t>
  </si>
  <si>
    <t>Funds from DOLE</t>
  </si>
  <si>
    <t>Construction of a Multi-Purpose Building at Poblacion West, Asingan, Pangasinan, funded under the Local Government Support Fund – Financial Assistance to Local Government Units (LGSF-FA to LGUs) and Support for Capital Outlays and Social Programs, Fiscal Year 2023, General Appropriations Act (GAA), Republic Act No. 11936</t>
  </si>
  <si>
    <t>Wages of 998 TUPAD Beneficiaries from DOLE RO1 dated 05/01/2024, LBP No. 1847402, OR No. 0915564</t>
  </si>
  <si>
    <t>Health Emergency Allowance (HEA) for Public and Private Health Workers (HCWs) and Non-HCWs for the months of March to June 2022, dated 03/11/2024, LBP No. 1824884</t>
  </si>
  <si>
    <t>Construction of Asingan Children's Park at the Public Plaza, Poblacion East, Asingan, Pangasinan</t>
  </si>
  <si>
    <t>Funds from DOH</t>
  </si>
  <si>
    <t xml:space="preserve">Funds from DILG P1,800,000 (SGLG Incentive Fund) + LGU Counterpart P1,440,000 </t>
  </si>
  <si>
    <t>FOR THE 1st QUARTER, CY 2024</t>
  </si>
  <si>
    <t>To recognize cash deposit of the TUPAD wages for 973 TUPAD Workers for the Implementation of TUPAD in Asingan, Pangasinan with LBP#0001840250 Dated 12/21/2024 (OR#0756272)</t>
  </si>
  <si>
    <t>Liquidated 3/27/2024</t>
  </si>
  <si>
    <t>Barangay Newly Elected Officials Training and Seminar (BNEO) Basic Orientation Course held on March 11-14, 2024</t>
  </si>
  <si>
    <t>BNEO</t>
  </si>
  <si>
    <t>Transfer of RPT and CTC Barangay Shares to Various Accounts of Barangay in Asingan, Pangasinan</t>
  </si>
  <si>
    <t>RPT &amp; CTC 4th Qtr 2023</t>
  </si>
  <si>
    <t>Philhealth MCP and TBDOTS Accreditation Fee for CY 2024 of RHU I &amp; II and renewal of Accreditation for the Primary Care Physician</t>
  </si>
  <si>
    <t>HCI Charges &amp; PHIC Capitation</t>
  </si>
  <si>
    <t>Medicines for the treatment of Pulmonary Tuberculosis</t>
  </si>
  <si>
    <t>HCI Charges</t>
  </si>
  <si>
    <t>LGSF - FA ₱50M (bid, but not yet awarded)</t>
  </si>
  <si>
    <t>FOR THE 3rd QUARTER, CY 2024</t>
  </si>
  <si>
    <t>To recognize deposit from DOH CHD 1 for the payment of Health Emergency Allowance (HEA) for the month of April to May 2023 Dated 7/29/2024 LBP#0002425166 OR#0920348</t>
  </si>
  <si>
    <t>Funds received from DAR for Local Government Support Fund - Financial Assistance for the construction of Farm to Market Road in Macalong, Asingan, Pangasinan</t>
  </si>
  <si>
    <t>LGSF - FA ₱50M</t>
  </si>
  <si>
    <t>Funds from DOH RO1</t>
  </si>
  <si>
    <t>Health Emergency Allowance (HEA) for the Public and Private Health Worker for the period of July to December 2021, July to September 2022, October -December 2022 and January- March 2023</t>
  </si>
  <si>
    <t>Macalong, Asingan, Pangasinan</t>
  </si>
  <si>
    <t>Funds from DOH RO1 (Refunded P185,250 to DOH RO1 last 8/22/2024 JEV#300-24-08-0231)</t>
  </si>
  <si>
    <t>to be bid</t>
  </si>
  <si>
    <t xml:space="preserve"> National Nutrition Council for the Travelling Allowance of Barangay Nutrition Scholars (BNS) for the period of January to December 2024 Dated 12/11/2024 LBP# 228327 OR#2111611</t>
  </si>
  <si>
    <t>Funds from Province</t>
  </si>
  <si>
    <t>for bidding - funds from Philippine Sports Commission</t>
  </si>
  <si>
    <t>Construction of Farm to Market Road in Macalong, Asingan, Pangasinan</t>
  </si>
  <si>
    <t>for bidding - Funds from DILG -SGLG Incentive Fund 2024</t>
  </si>
  <si>
    <t>Funds from DILG-Regional Office 1 for the payment of SGLG Incentive Fund 2024  Dated 12/23/2024 LBP#1847800 OR#2111625</t>
  </si>
  <si>
    <t>Funds from Philippine Sports Commission (PSC) for Sponsorship Assistance for the conduct of their Sports Development Activities per BR No. 879-2024 Dated 12/9/2024 LBP#552290 OR#2111604</t>
  </si>
  <si>
    <t>Funds from DAR for the construction of 6 various Farm to Market Road, Asingan Pangasinan CM:12/19/2024</t>
  </si>
  <si>
    <t>for bidding - Funds from DAR - 6 various FMR 30M (1.75% Monitoring Fee)</t>
  </si>
  <si>
    <t xml:space="preserve">Funds from DAR </t>
  </si>
  <si>
    <t>CALENDAR YEAR:</t>
  </si>
  <si>
    <t>QUARTER:</t>
  </si>
  <si>
    <t>REGION: I</t>
  </si>
  <si>
    <t>PROVINCE: PANGASINAN</t>
  </si>
  <si>
    <t>CITY/MUNICIPALITY: ASINGAN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</si>
</sst>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8">
    <xf numFmtId="0" fontId="0" fillId="0" borderId="0" xfId="0"/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0" fontId="4" fillId="0" borderId="0" xfId="0" applyNumberFormat="1" applyFont="1" applyAlignment="1">
      <alignment horizontal="center" vertical="center" wrapText="1"/>
    </xf>
    <xf numFmtId="43" fontId="4" fillId="0" borderId="0" xfId="1" applyFont="1" applyFill="1" applyAlignment="1">
      <alignment horizontal="center" vertical="center" wrapText="1"/>
    </xf>
    <xf numFmtId="0" fontId="3" fillId="0" borderId="0" xfId="0" applyFont="1"/>
    <xf numFmtId="43" fontId="3" fillId="0" borderId="0" xfId="1" applyFont="1" applyFill="1"/>
    <xf numFmtId="14" fontId="3" fillId="0" borderId="0" xfId="0" applyNumberFormat="1" applyFont="1" applyAlignment="1">
      <alignment horizontal="center"/>
    </xf>
    <xf numFmtId="10" fontId="3" fillId="0" borderId="0" xfId="0" applyNumberFormat="1" applyFont="1"/>
    <xf numFmtId="43" fontId="4" fillId="0" borderId="0" xfId="1" applyFont="1" applyFill="1"/>
    <xf numFmtId="14" fontId="4" fillId="0" borderId="0" xfId="0" applyNumberFormat="1" applyFont="1" applyAlignment="1">
      <alignment horizontal="center"/>
    </xf>
    <xf numFmtId="10" fontId="4" fillId="0" borderId="0" xfId="0" applyNumberFormat="1" applyFont="1"/>
    <xf numFmtId="0" fontId="4" fillId="0" borderId="0" xfId="0" applyFont="1"/>
    <xf numFmtId="43" fontId="6" fillId="0" borderId="1" xfId="1" applyFont="1" applyFill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1" xfId="0" quotePrefix="1" applyNumberFormat="1" applyFont="1" applyBorder="1" applyAlignment="1">
      <alignment horizontal="center" vertical="center" wrapText="1"/>
    </xf>
    <xf numFmtId="9" fontId="6" fillId="0" borderId="1" xfId="2" applyFont="1" applyFill="1" applyBorder="1" applyAlignment="1">
      <alignment horizontal="center" vertical="center" wrapText="1"/>
    </xf>
    <xf numFmtId="43" fontId="6" fillId="0" borderId="0" xfId="1" applyFont="1" applyFill="1" applyAlignment="1">
      <alignment vertical="center" wrapText="1"/>
    </xf>
    <xf numFmtId="10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43" fontId="6" fillId="0" borderId="0" xfId="1" applyFont="1" applyFill="1" applyBorder="1" applyAlignment="1">
      <alignment vertical="center" wrapText="1"/>
    </xf>
    <xf numFmtId="14" fontId="6" fillId="0" borderId="0" xfId="0" quotePrefix="1" applyNumberFormat="1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9" fontId="6" fillId="0" borderId="0" xfId="2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4" fillId="0" borderId="1" xfId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43" fontId="9" fillId="0" borderId="1" xfId="1" applyFont="1" applyFill="1" applyBorder="1" applyAlignment="1">
      <alignment vertical="center" wrapText="1"/>
    </xf>
    <xf numFmtId="14" fontId="9" fillId="0" borderId="1" xfId="0" quotePrefix="1" applyNumberFormat="1" applyFont="1" applyBorder="1" applyAlignment="1">
      <alignment horizontal="center" vertical="center" wrapText="1"/>
    </xf>
    <xf numFmtId="9" fontId="9" fillId="0" borderId="1" xfId="2" applyFont="1" applyFill="1" applyBorder="1" applyAlignment="1">
      <alignment horizontal="center" vertical="center" wrapText="1"/>
    </xf>
    <xf numFmtId="43" fontId="9" fillId="0" borderId="0" xfId="1" applyFont="1" applyFill="1" applyAlignment="1">
      <alignment vertical="center" wrapText="1"/>
    </xf>
    <xf numFmtId="10" fontId="9" fillId="0" borderId="0" xfId="0" applyNumberFormat="1" applyFont="1" applyAlignment="1">
      <alignment vertical="center" wrapText="1"/>
    </xf>
    <xf numFmtId="164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43" fontId="9" fillId="0" borderId="4" xfId="1" applyFont="1" applyFill="1" applyBorder="1" applyAlignment="1">
      <alignment vertical="center" wrapText="1"/>
    </xf>
    <xf numFmtId="14" fontId="9" fillId="0" borderId="4" xfId="0" quotePrefix="1" applyNumberFormat="1" applyFont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4" fontId="9" fillId="0" borderId="1" xfId="0" applyNumberFormat="1" applyFont="1" applyBorder="1" applyAlignment="1">
      <alignment horizontal="left" vertical="center" wrapText="1" shrinkToFit="1"/>
    </xf>
    <xf numFmtId="43" fontId="9" fillId="0" borderId="0" xfId="0" applyNumberFormat="1" applyFont="1" applyAlignment="1">
      <alignment vertical="center" wrapText="1"/>
    </xf>
    <xf numFmtId="10" fontId="9" fillId="0" borderId="1" xfId="2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9" fillId="0" borderId="1" xfId="0" quotePrefix="1" applyNumberFormat="1" applyFont="1" applyFill="1" applyBorder="1" applyAlignment="1">
      <alignment horizontal="center" vertical="center" wrapText="1"/>
    </xf>
    <xf numFmtId="14" fontId="9" fillId="0" borderId="4" xfId="0" applyNumberFormat="1" applyFont="1" applyFill="1" applyBorder="1" applyAlignment="1">
      <alignment horizontal="center" vertical="center" wrapText="1"/>
    </xf>
    <xf numFmtId="10" fontId="9" fillId="0" borderId="0" xfId="0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164" fontId="9" fillId="0" borderId="0" xfId="0" applyNumberFormat="1" applyFont="1" applyFill="1" applyAlignment="1">
      <alignment vertical="center" wrapText="1"/>
    </xf>
    <xf numFmtId="14" fontId="9" fillId="0" borderId="0" xfId="0" applyNumberFormat="1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quotePrefix="1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0" fontId="6" fillId="0" borderId="1" xfId="2" applyNumberFormat="1" applyFont="1" applyFill="1" applyBorder="1" applyAlignment="1">
      <alignment horizontal="center" vertical="center" wrapText="1"/>
    </xf>
    <xf numFmtId="10" fontId="6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/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0" fillId="0" borderId="0" xfId="0" applyFill="1" applyBorder="1" applyAlignment="1">
      <alignment horizontal="left"/>
    </xf>
    <xf numFmtId="0" fontId="10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4" fillId="0" borderId="7" xfId="0" applyFont="1" applyBorder="1" applyAlignment="1"/>
    <xf numFmtId="0" fontId="10" fillId="0" borderId="8" xfId="0" applyFont="1" applyFill="1" applyBorder="1" applyAlignment="1">
      <alignment horizontal="center"/>
    </xf>
    <xf numFmtId="0" fontId="4" fillId="0" borderId="9" xfId="0" applyFont="1" applyBorder="1" applyAlignment="1"/>
    <xf numFmtId="0" fontId="10" fillId="0" borderId="8" xfId="0" applyFont="1" applyFill="1" applyBorder="1" applyAlignment="1">
      <alignment vertical="center"/>
    </xf>
    <xf numFmtId="0" fontId="3" fillId="0" borderId="9" xfId="0" applyFont="1" applyBorder="1" applyAlignment="1">
      <alignment horizontal="center"/>
    </xf>
    <xf numFmtId="0" fontId="10" fillId="0" borderId="8" xfId="0" applyFont="1" applyFill="1" applyBorder="1"/>
    <xf numFmtId="0" fontId="3" fillId="0" borderId="10" xfId="0" applyFont="1" applyBorder="1"/>
    <xf numFmtId="0" fontId="3" fillId="0" borderId="11" xfId="0" applyFont="1" applyBorder="1" applyAlignment="1">
      <alignment horizontal="center"/>
    </xf>
    <xf numFmtId="0" fontId="3" fillId="0" borderId="11" xfId="0" applyFont="1" applyBorder="1"/>
    <xf numFmtId="43" fontId="3" fillId="0" borderId="11" xfId="1" applyFont="1" applyFill="1" applyBorder="1"/>
    <xf numFmtId="14" fontId="3" fillId="0" borderId="11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1476375</xdr:colOff>
      <xdr:row>26</xdr:row>
      <xdr:rowOff>9525</xdr:rowOff>
    </xdr:from>
    <xdr:to>
      <xdr:col>2</xdr:col>
      <xdr:colOff>158879</xdr:colOff>
      <xdr:row>27</xdr:row>
      <xdr:rowOff>20193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6375" y="8886825"/>
          <a:ext cx="835154" cy="201168"/>
        </a:xfrm>
        <a:prstGeom prst="rect">
          <a:avLst/>
        </a:prstGeom>
      </xdr:spPr>
    </xdr:pic>
    <xdr:clientData/>
  </xdr:twoCellAnchor>
  <xdr:twoCellAnchor editAs="oneCell">
    <xdr:from>
      <xdr:col>7</xdr:col>
      <xdr:colOff>759600</xdr:colOff>
      <xdr:row>24</xdr:row>
      <xdr:rowOff>45225</xdr:rowOff>
    </xdr:from>
    <xdr:to>
      <xdr:col>9</xdr:col>
      <xdr:colOff>265065</xdr:colOff>
      <xdr:row>31</xdr:row>
      <xdr:rowOff>60468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5800" y="8541525"/>
          <a:ext cx="1581915" cy="13487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tabSelected="1" workbookViewId="0">
      <selection activeCell="C5" sqref="C5"/>
    </sheetView>
  </sheetViews>
  <sheetFormatPr defaultRowHeight="15" x14ac:dyDescent="0.25"/>
  <cols>
    <col min="1" max="1" width="32.28515625" style="6" customWidth="1"/>
    <col min="2" max="2" width="26.140625" style="29" hidden="1" customWidth="1"/>
    <col min="3" max="3" width="25.140625" style="6" customWidth="1"/>
    <col min="4" max="4" width="14.5703125" style="7" customWidth="1"/>
    <col min="5" max="5" width="14.5703125" style="8" customWidth="1"/>
    <col min="6" max="6" width="13.85546875" style="29" customWidth="1"/>
    <col min="7" max="7" width="15" style="29" customWidth="1"/>
    <col min="8" max="8" width="18.140625" style="7" customWidth="1"/>
    <col min="9" max="9" width="13" style="6" customWidth="1"/>
    <col min="10" max="10" width="18.42578125" style="29" customWidth="1"/>
    <col min="11" max="11" width="13.7109375" style="7" hidden="1" customWidth="1"/>
    <col min="12" max="12" width="14.28515625" style="9" hidden="1" customWidth="1"/>
    <col min="13" max="13" width="9.5703125" style="6" hidden="1" customWidth="1"/>
    <col min="14" max="18" width="0" style="6" hidden="1" customWidth="1"/>
    <col min="19" max="19" width="9.5703125" style="6" hidden="1" customWidth="1"/>
    <col min="20" max="20" width="10" style="6" bestFit="1" customWidth="1"/>
    <col min="21" max="21" width="13.7109375" style="6" hidden="1" customWidth="1"/>
    <col min="22" max="23" width="0" style="6" hidden="1" customWidth="1"/>
    <col min="24" max="24" width="9.42578125" style="6" hidden="1" customWidth="1"/>
    <col min="25" max="25" width="10.42578125" style="6" hidden="1" customWidth="1"/>
    <col min="26" max="16384" width="9.140625" style="6"/>
  </cols>
  <sheetData>
    <row r="1" spans="1:25" x14ac:dyDescent="0.25">
      <c r="A1" s="6" t="s">
        <v>0</v>
      </c>
    </row>
    <row r="3" spans="1:25" x14ac:dyDescent="0.25">
      <c r="A3" s="84" t="s">
        <v>1</v>
      </c>
      <c r="B3" s="85"/>
      <c r="C3" s="85"/>
      <c r="D3" s="85"/>
      <c r="E3" s="85"/>
      <c r="F3" s="85"/>
      <c r="G3" s="85"/>
      <c r="H3" s="85"/>
      <c r="I3" s="85"/>
      <c r="J3" s="86"/>
    </row>
    <row r="4" spans="1:25" x14ac:dyDescent="0.25">
      <c r="A4" s="87"/>
      <c r="B4" s="76"/>
      <c r="C4" s="76"/>
      <c r="D4" s="76"/>
      <c r="E4" s="76"/>
      <c r="F4" s="76"/>
      <c r="G4" s="76"/>
      <c r="H4" s="76"/>
      <c r="I4" s="76"/>
      <c r="J4" s="88"/>
    </row>
    <row r="5" spans="1:25" x14ac:dyDescent="0.25">
      <c r="A5" s="89" t="s">
        <v>64</v>
      </c>
      <c r="B5" s="78"/>
      <c r="C5" s="77"/>
      <c r="D5" s="77" t="s">
        <v>62</v>
      </c>
      <c r="E5" s="78">
        <v>2024</v>
      </c>
      <c r="F5" s="79"/>
      <c r="G5" s="79"/>
      <c r="H5" s="79"/>
      <c r="I5" s="79"/>
      <c r="J5" s="90"/>
    </row>
    <row r="6" spans="1:25" x14ac:dyDescent="0.25">
      <c r="A6" s="91" t="s">
        <v>65</v>
      </c>
      <c r="B6" s="80"/>
      <c r="C6" s="81"/>
      <c r="D6" s="82" t="s">
        <v>63</v>
      </c>
      <c r="E6" s="80">
        <v>4</v>
      </c>
      <c r="F6" s="79"/>
      <c r="G6" s="79"/>
      <c r="H6" s="79"/>
      <c r="I6" s="79"/>
      <c r="J6" s="90"/>
    </row>
    <row r="7" spans="1:25" x14ac:dyDescent="0.25">
      <c r="A7" s="91" t="s">
        <v>66</v>
      </c>
      <c r="B7" s="83"/>
      <c r="C7" s="79"/>
      <c r="D7" s="79"/>
      <c r="E7" s="79"/>
      <c r="F7" s="79"/>
      <c r="G7" s="79"/>
      <c r="H7" s="79"/>
      <c r="I7" s="79"/>
      <c r="J7" s="90"/>
    </row>
    <row r="8" spans="1:25" x14ac:dyDescent="0.25">
      <c r="A8" s="92"/>
      <c r="B8" s="93"/>
      <c r="C8" s="94"/>
      <c r="D8" s="95"/>
      <c r="E8" s="96"/>
      <c r="F8" s="93"/>
      <c r="G8" s="93"/>
      <c r="H8" s="95"/>
      <c r="I8" s="94"/>
      <c r="J8" s="97"/>
    </row>
    <row r="9" spans="1:25" s="3" customFormat="1" x14ac:dyDescent="0.25">
      <c r="A9" s="73" t="s">
        <v>3</v>
      </c>
      <c r="B9" s="73" t="s">
        <v>17</v>
      </c>
      <c r="C9" s="73" t="s">
        <v>4</v>
      </c>
      <c r="D9" s="74" t="s">
        <v>5</v>
      </c>
      <c r="E9" s="75" t="s">
        <v>6</v>
      </c>
      <c r="F9" s="73" t="s">
        <v>7</v>
      </c>
      <c r="G9" s="73" t="s">
        <v>8</v>
      </c>
      <c r="H9" s="73"/>
      <c r="I9" s="73" t="s">
        <v>11</v>
      </c>
      <c r="J9" s="73" t="s">
        <v>12</v>
      </c>
      <c r="K9" s="5"/>
      <c r="L9" s="4"/>
    </row>
    <row r="10" spans="1:25" s="3" customFormat="1" ht="30" x14ac:dyDescent="0.25">
      <c r="A10" s="73"/>
      <c r="B10" s="73"/>
      <c r="C10" s="73"/>
      <c r="D10" s="74"/>
      <c r="E10" s="75"/>
      <c r="F10" s="73"/>
      <c r="G10" s="28" t="s">
        <v>9</v>
      </c>
      <c r="H10" s="31" t="s">
        <v>10</v>
      </c>
      <c r="I10" s="73"/>
      <c r="J10" s="73"/>
      <c r="K10" s="5"/>
      <c r="L10" s="4"/>
    </row>
    <row r="11" spans="1:25" s="57" customFormat="1" ht="131.25" customHeight="1" x14ac:dyDescent="0.25">
      <c r="A11" s="52" t="s">
        <v>25</v>
      </c>
      <c r="B11" s="53"/>
      <c r="C11" s="53" t="s">
        <v>23</v>
      </c>
      <c r="D11" s="34">
        <v>49999331.490000002</v>
      </c>
      <c r="E11" s="54">
        <v>45467</v>
      </c>
      <c r="F11" s="55">
        <v>45686</v>
      </c>
      <c r="G11" s="51">
        <f>H11/D11</f>
        <v>0.54284135189744309</v>
      </c>
      <c r="H11" s="34">
        <f>7499899.72+7801316.49+7691203.04+4149285.45</f>
        <v>27141704.699999999</v>
      </c>
      <c r="I11" s="53"/>
      <c r="J11" s="53" t="s">
        <v>46</v>
      </c>
      <c r="K11" s="37"/>
      <c r="L11" s="56"/>
      <c r="S11" s="58">
        <f t="shared" ref="S11" si="0">H11-D11</f>
        <v>-22857626.790000003</v>
      </c>
      <c r="U11" s="37">
        <f>D11-H11</f>
        <v>22857626.790000003</v>
      </c>
      <c r="X11" s="59">
        <v>45506</v>
      </c>
      <c r="Y11" s="59">
        <f>X11+180</f>
        <v>45686</v>
      </c>
    </row>
    <row r="12" spans="1:25" s="57" customFormat="1" ht="67.5" customHeight="1" x14ac:dyDescent="0.25">
      <c r="A12" s="52" t="s">
        <v>28</v>
      </c>
      <c r="B12" s="53"/>
      <c r="C12" s="53" t="s">
        <v>22</v>
      </c>
      <c r="D12" s="34">
        <v>3240000</v>
      </c>
      <c r="E12" s="54">
        <v>45457</v>
      </c>
      <c r="F12" s="54">
        <v>45629</v>
      </c>
      <c r="G12" s="51">
        <v>1</v>
      </c>
      <c r="H12" s="34">
        <v>1446808.27</v>
      </c>
      <c r="I12" s="53"/>
      <c r="J12" s="53" t="s">
        <v>30</v>
      </c>
      <c r="K12" s="37"/>
      <c r="L12" s="56"/>
      <c r="S12" s="58"/>
      <c r="U12" s="37">
        <f t="shared" ref="U12:U17" si="1">D12-H12</f>
        <v>1793191.73</v>
      </c>
    </row>
    <row r="13" spans="1:25" s="67" customFormat="1" ht="33" customHeight="1" x14ac:dyDescent="0.25">
      <c r="A13" s="60" t="s">
        <v>55</v>
      </c>
      <c r="B13" s="61"/>
      <c r="C13" s="61" t="s">
        <v>49</v>
      </c>
      <c r="D13" s="14">
        <v>26995756.09</v>
      </c>
      <c r="E13" s="62">
        <v>45609</v>
      </c>
      <c r="F13" s="63">
        <f>E13+264</f>
        <v>45873</v>
      </c>
      <c r="G13" s="64">
        <f>H13/D13</f>
        <v>0.49206282112322941</v>
      </c>
      <c r="H13" s="14">
        <v>13283607.9</v>
      </c>
      <c r="I13" s="61"/>
      <c r="J13" s="61" t="s">
        <v>61</v>
      </c>
      <c r="K13" s="18"/>
      <c r="L13" s="65"/>
      <c r="M13" s="66"/>
      <c r="U13" s="37">
        <f t="shared" si="1"/>
        <v>13712148.189999999</v>
      </c>
    </row>
    <row r="14" spans="1:25" s="57" customFormat="1" ht="63.75" x14ac:dyDescent="0.25">
      <c r="A14" s="68" t="s">
        <v>52</v>
      </c>
      <c r="B14" s="53"/>
      <c r="C14" s="53" t="s">
        <v>20</v>
      </c>
      <c r="D14" s="34">
        <v>25600</v>
      </c>
      <c r="E14" s="54">
        <v>45627</v>
      </c>
      <c r="F14" s="69">
        <v>45657</v>
      </c>
      <c r="G14" s="51">
        <f t="shared" ref="G14" si="2">H14/D14</f>
        <v>1</v>
      </c>
      <c r="H14" s="34">
        <v>25600</v>
      </c>
      <c r="I14" s="53"/>
      <c r="J14" s="53" t="s">
        <v>53</v>
      </c>
      <c r="K14" s="37"/>
      <c r="L14" s="56"/>
      <c r="U14" s="37">
        <f t="shared" si="1"/>
        <v>0</v>
      </c>
    </row>
    <row r="15" spans="1:25" s="57" customFormat="1" ht="51" x14ac:dyDescent="0.25">
      <c r="A15" s="68" t="s">
        <v>59</v>
      </c>
      <c r="B15" s="53"/>
      <c r="C15" s="53" t="s">
        <v>20</v>
      </c>
      <c r="D15" s="34">
        <f>30000000*0.9825</f>
        <v>29475000</v>
      </c>
      <c r="E15" s="54"/>
      <c r="F15" s="69"/>
      <c r="G15" s="51"/>
      <c r="H15" s="34"/>
      <c r="I15" s="53"/>
      <c r="J15" s="53" t="s">
        <v>60</v>
      </c>
      <c r="K15" s="37"/>
      <c r="L15" s="56"/>
      <c r="U15" s="37">
        <f>100-1.75</f>
        <v>98.25</v>
      </c>
    </row>
    <row r="16" spans="1:25" s="57" customFormat="1" ht="51" x14ac:dyDescent="0.25">
      <c r="A16" s="68" t="s">
        <v>57</v>
      </c>
      <c r="B16" s="53"/>
      <c r="C16" s="53" t="s">
        <v>20</v>
      </c>
      <c r="D16" s="34">
        <v>1153000</v>
      </c>
      <c r="E16" s="54"/>
      <c r="F16" s="69"/>
      <c r="G16" s="51"/>
      <c r="H16" s="34"/>
      <c r="I16" s="53"/>
      <c r="J16" s="53" t="s">
        <v>56</v>
      </c>
      <c r="K16" s="37"/>
      <c r="L16" s="56"/>
      <c r="U16" s="37">
        <f t="shared" si="1"/>
        <v>1153000</v>
      </c>
    </row>
    <row r="17" spans="1:21" s="57" customFormat="1" ht="76.5" x14ac:dyDescent="0.25">
      <c r="A17" s="68" t="s">
        <v>58</v>
      </c>
      <c r="B17" s="53"/>
      <c r="C17" s="53" t="s">
        <v>20</v>
      </c>
      <c r="D17" s="34">
        <v>300000</v>
      </c>
      <c r="E17" s="54"/>
      <c r="F17" s="69"/>
      <c r="G17" s="51"/>
      <c r="H17" s="34"/>
      <c r="I17" s="53"/>
      <c r="J17" s="53" t="s">
        <v>54</v>
      </c>
      <c r="K17" s="37"/>
      <c r="L17" s="56"/>
      <c r="U17" s="37">
        <f t="shared" si="1"/>
        <v>300000</v>
      </c>
    </row>
    <row r="18" spans="1:21" s="67" customFormat="1" hidden="1" x14ac:dyDescent="0.25">
      <c r="A18" s="60"/>
      <c r="B18" s="61"/>
      <c r="C18" s="61"/>
      <c r="D18" s="14"/>
      <c r="E18" s="62"/>
      <c r="F18" s="63"/>
      <c r="G18" s="17"/>
      <c r="H18" s="14"/>
      <c r="I18" s="61"/>
      <c r="J18" s="61"/>
      <c r="K18" s="18"/>
      <c r="L18" s="65"/>
      <c r="M18" s="66"/>
    </row>
    <row r="19" spans="1:21" s="67" customFormat="1" hidden="1" x14ac:dyDescent="0.25">
      <c r="A19" s="60"/>
      <c r="B19" s="61"/>
      <c r="C19" s="61"/>
      <c r="D19" s="14"/>
      <c r="E19" s="62"/>
      <c r="F19" s="63"/>
      <c r="G19" s="17"/>
      <c r="H19" s="14"/>
      <c r="I19" s="61"/>
      <c r="J19" s="61"/>
      <c r="K19" s="18"/>
      <c r="L19" s="65"/>
      <c r="M19" s="66"/>
    </row>
    <row r="20" spans="1:21" s="67" customFormat="1" hidden="1" x14ac:dyDescent="0.25">
      <c r="A20" s="60"/>
      <c r="B20" s="61"/>
      <c r="C20" s="61"/>
      <c r="D20" s="14"/>
      <c r="E20" s="62"/>
      <c r="F20" s="63"/>
      <c r="G20" s="17"/>
      <c r="H20" s="14"/>
      <c r="I20" s="61"/>
      <c r="J20" s="61"/>
      <c r="K20" s="18"/>
      <c r="L20" s="65"/>
      <c r="M20" s="66"/>
    </row>
    <row r="21" spans="1:21" s="67" customFormat="1" hidden="1" x14ac:dyDescent="0.25">
      <c r="A21" s="60"/>
      <c r="B21" s="61"/>
      <c r="C21" s="61"/>
      <c r="D21" s="14"/>
      <c r="E21" s="62"/>
      <c r="F21" s="63"/>
      <c r="G21" s="17"/>
      <c r="H21" s="14"/>
      <c r="I21" s="61"/>
      <c r="J21" s="61"/>
      <c r="K21" s="18"/>
      <c r="L21" s="65"/>
      <c r="M21" s="66"/>
    </row>
    <row r="22" spans="1:21" s="67" customFormat="1" hidden="1" x14ac:dyDescent="0.25">
      <c r="A22" s="60"/>
      <c r="B22" s="61"/>
      <c r="C22" s="61"/>
      <c r="D22" s="14"/>
      <c r="E22" s="62"/>
      <c r="F22" s="63"/>
      <c r="G22" s="17"/>
      <c r="H22" s="14"/>
      <c r="I22" s="61"/>
      <c r="J22" s="61"/>
      <c r="K22" s="18"/>
      <c r="L22" s="65"/>
      <c r="M22" s="66"/>
    </row>
    <row r="23" spans="1:21" s="1" customFormat="1" x14ac:dyDescent="0.25">
      <c r="A23" s="21"/>
      <c r="B23" s="22"/>
      <c r="C23" s="22"/>
      <c r="D23" s="23"/>
      <c r="E23" s="24"/>
      <c r="F23" s="25"/>
      <c r="G23" s="26"/>
      <c r="H23" s="23"/>
      <c r="I23" s="22"/>
      <c r="J23" s="22"/>
      <c r="K23" s="18"/>
      <c r="L23" s="19"/>
      <c r="M23" s="20"/>
    </row>
    <row r="24" spans="1:21" x14ac:dyDescent="0.25">
      <c r="A24" s="6" t="s">
        <v>13</v>
      </c>
    </row>
    <row r="25" spans="1:21" x14ac:dyDescent="0.25">
      <c r="A25" s="6" t="s">
        <v>14</v>
      </c>
    </row>
    <row r="28" spans="1:21" s="13" customFormat="1" x14ac:dyDescent="0.25">
      <c r="A28" s="70" t="s">
        <v>15</v>
      </c>
      <c r="B28" s="70"/>
      <c r="C28" s="70"/>
      <c r="D28" s="10"/>
      <c r="E28" s="11"/>
      <c r="F28" s="30"/>
      <c r="G28" s="30"/>
      <c r="H28" s="70" t="s">
        <v>19</v>
      </c>
      <c r="I28" s="70"/>
      <c r="J28" s="70"/>
      <c r="K28" s="10"/>
      <c r="L28" s="12"/>
    </row>
    <row r="29" spans="1:21" x14ac:dyDescent="0.25">
      <c r="A29" s="71" t="s">
        <v>16</v>
      </c>
      <c r="B29" s="71"/>
      <c r="C29" s="71"/>
      <c r="H29" s="71" t="s">
        <v>18</v>
      </c>
      <c r="I29" s="71"/>
      <c r="J29" s="71"/>
    </row>
  </sheetData>
  <sheetProtection password="C1B6" sheet="1" objects="1" scenarios="1"/>
  <mergeCells count="14">
    <mergeCell ref="A3:I3"/>
    <mergeCell ref="A28:C28"/>
    <mergeCell ref="H28:J28"/>
    <mergeCell ref="A29:C29"/>
    <mergeCell ref="H29:J29"/>
    <mergeCell ref="A9:A10"/>
    <mergeCell ref="B9:B10"/>
    <mergeCell ref="C9:C10"/>
    <mergeCell ref="D9:D10"/>
    <mergeCell ref="E9:E10"/>
    <mergeCell ref="F9:F10"/>
    <mergeCell ref="G9:H9"/>
    <mergeCell ref="I9:I10"/>
    <mergeCell ref="J9:J10"/>
  </mergeCells>
  <pageMargins left="0.70866141732283505" right="0.70866141732283505" top="0.74803149606299202" bottom="0.511811023622047" header="0.31496062992126" footer="0.31496062992126"/>
  <pageSetup scale="73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workbookViewId="0">
      <selection activeCell="A10" sqref="A10:XFD15"/>
    </sheetView>
  </sheetViews>
  <sheetFormatPr defaultRowHeight="15" x14ac:dyDescent="0.25"/>
  <cols>
    <col min="1" max="1" width="32.28515625" style="6" customWidth="1"/>
    <col min="2" max="2" width="26.140625" style="29" hidden="1" customWidth="1"/>
    <col min="3" max="3" width="25.140625" style="6" customWidth="1"/>
    <col min="4" max="4" width="14.5703125" style="7" customWidth="1"/>
    <col min="5" max="5" width="14.5703125" style="8" customWidth="1"/>
    <col min="6" max="6" width="13.85546875" style="29" customWidth="1"/>
    <col min="7" max="7" width="15" style="29" customWidth="1"/>
    <col min="8" max="8" width="18.140625" style="7" customWidth="1"/>
    <col min="9" max="9" width="13" style="6" hidden="1" customWidth="1"/>
    <col min="10" max="10" width="18.42578125" style="29" customWidth="1"/>
    <col min="11" max="11" width="13.7109375" style="7" hidden="1" customWidth="1"/>
    <col min="12" max="12" width="14.28515625" style="9" hidden="1" customWidth="1"/>
    <col min="13" max="13" width="9.5703125" style="6" hidden="1" customWidth="1"/>
    <col min="14" max="18" width="0" style="6" hidden="1" customWidth="1"/>
    <col min="19" max="19" width="9.5703125" style="6" hidden="1" customWidth="1"/>
    <col min="20" max="20" width="10" style="6" bestFit="1" customWidth="1"/>
    <col min="21" max="21" width="13.7109375" style="6" bestFit="1" customWidth="1"/>
    <col min="22" max="16384" width="9.140625" style="6"/>
  </cols>
  <sheetData>
    <row r="1" spans="1:21" x14ac:dyDescent="0.25">
      <c r="A1" s="6" t="s">
        <v>0</v>
      </c>
    </row>
    <row r="3" spans="1:21" x14ac:dyDescent="0.25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</row>
    <row r="4" spans="1:21" x14ac:dyDescent="0.25">
      <c r="A4" s="72" t="s">
        <v>43</v>
      </c>
      <c r="B4" s="72"/>
      <c r="C4" s="72"/>
      <c r="D4" s="72"/>
      <c r="E4" s="72"/>
      <c r="F4" s="72"/>
      <c r="G4" s="72"/>
      <c r="H4" s="72"/>
      <c r="I4" s="72"/>
      <c r="J4" s="72"/>
    </row>
    <row r="6" spans="1:21" x14ac:dyDescent="0.25">
      <c r="A6" s="6" t="s">
        <v>2</v>
      </c>
    </row>
    <row r="8" spans="1:21" s="3" customFormat="1" x14ac:dyDescent="0.25">
      <c r="A8" s="73" t="s">
        <v>3</v>
      </c>
      <c r="B8" s="73" t="s">
        <v>17</v>
      </c>
      <c r="C8" s="73" t="s">
        <v>4</v>
      </c>
      <c r="D8" s="74" t="s">
        <v>5</v>
      </c>
      <c r="E8" s="75" t="s">
        <v>6</v>
      </c>
      <c r="F8" s="73" t="s">
        <v>7</v>
      </c>
      <c r="G8" s="73" t="s">
        <v>8</v>
      </c>
      <c r="H8" s="73"/>
      <c r="I8" s="73" t="s">
        <v>11</v>
      </c>
      <c r="J8" s="73" t="s">
        <v>12</v>
      </c>
      <c r="K8" s="5"/>
      <c r="L8" s="4"/>
    </row>
    <row r="9" spans="1:21" s="3" customFormat="1" ht="30" x14ac:dyDescent="0.25">
      <c r="A9" s="73"/>
      <c r="B9" s="73"/>
      <c r="C9" s="73"/>
      <c r="D9" s="74"/>
      <c r="E9" s="75"/>
      <c r="F9" s="73"/>
      <c r="G9" s="28" t="s">
        <v>9</v>
      </c>
      <c r="H9" s="31" t="s">
        <v>10</v>
      </c>
      <c r="I9" s="73"/>
      <c r="J9" s="73"/>
      <c r="K9" s="5"/>
      <c r="L9" s="4"/>
    </row>
    <row r="10" spans="1:21" s="40" customFormat="1" ht="57" customHeight="1" x14ac:dyDescent="0.25">
      <c r="A10" s="41" t="s">
        <v>26</v>
      </c>
      <c r="B10" s="42"/>
      <c r="C10" s="33" t="s">
        <v>20</v>
      </c>
      <c r="D10" s="43">
        <v>4341300</v>
      </c>
      <c r="E10" s="44">
        <v>45421</v>
      </c>
      <c r="F10" s="45">
        <v>45565</v>
      </c>
      <c r="G10" s="51">
        <f>H10/D10</f>
        <v>1</v>
      </c>
      <c r="H10" s="43">
        <f>4328250+13050</f>
        <v>4341300</v>
      </c>
      <c r="I10" s="42"/>
      <c r="J10" s="33" t="s">
        <v>24</v>
      </c>
      <c r="K10" s="37"/>
      <c r="L10" s="38"/>
      <c r="M10" s="39"/>
      <c r="S10" s="39">
        <f t="shared" ref="S10:S11" si="0">H10-D10</f>
        <v>0</v>
      </c>
      <c r="U10" s="37"/>
    </row>
    <row r="11" spans="1:21" s="40" customFormat="1" ht="131.25" customHeight="1" x14ac:dyDescent="0.25">
      <c r="A11" s="46" t="s">
        <v>25</v>
      </c>
      <c r="B11" s="33"/>
      <c r="C11" s="33" t="s">
        <v>23</v>
      </c>
      <c r="D11" s="34">
        <v>49999331.490000002</v>
      </c>
      <c r="E11" s="35">
        <v>45467</v>
      </c>
      <c r="F11" s="45">
        <v>45517</v>
      </c>
      <c r="G11" s="51">
        <f>H11/D11</f>
        <v>0.14999999992999904</v>
      </c>
      <c r="H11" s="34">
        <v>7499899.7199999997</v>
      </c>
      <c r="I11" s="33"/>
      <c r="J11" s="33" t="s">
        <v>46</v>
      </c>
      <c r="K11" s="37"/>
      <c r="L11" s="38"/>
      <c r="S11" s="39">
        <f t="shared" si="0"/>
        <v>-42499431.770000003</v>
      </c>
      <c r="U11" s="37"/>
    </row>
    <row r="12" spans="1:21" s="40" customFormat="1" ht="59.25" customHeight="1" x14ac:dyDescent="0.25">
      <c r="A12" s="46" t="s">
        <v>28</v>
      </c>
      <c r="B12" s="33"/>
      <c r="C12" s="33" t="s">
        <v>22</v>
      </c>
      <c r="D12" s="34">
        <v>3240000</v>
      </c>
      <c r="E12" s="35">
        <v>45457</v>
      </c>
      <c r="F12" s="35">
        <f>E12+90</f>
        <v>45547</v>
      </c>
      <c r="G12" s="51">
        <f t="shared" ref="G12:G14" si="1">H12/D12</f>
        <v>0.446545762345679</v>
      </c>
      <c r="H12" s="34">
        <v>1446808.27</v>
      </c>
      <c r="I12" s="33"/>
      <c r="J12" s="33" t="s">
        <v>30</v>
      </c>
      <c r="K12" s="37"/>
      <c r="L12" s="38"/>
      <c r="S12" s="39"/>
      <c r="U12" s="37"/>
    </row>
    <row r="13" spans="1:21" s="40" customFormat="1" ht="63.75" x14ac:dyDescent="0.25">
      <c r="A13" s="49" t="s">
        <v>44</v>
      </c>
      <c r="B13" s="33"/>
      <c r="C13" s="33" t="s">
        <v>20</v>
      </c>
      <c r="D13" s="34">
        <v>489437.5</v>
      </c>
      <c r="E13" s="35">
        <v>45523</v>
      </c>
      <c r="F13" s="47">
        <v>45532</v>
      </c>
      <c r="G13" s="51">
        <f t="shared" si="1"/>
        <v>1</v>
      </c>
      <c r="H13" s="34">
        <v>489437.5</v>
      </c>
      <c r="I13" s="33"/>
      <c r="J13" s="33" t="s">
        <v>47</v>
      </c>
      <c r="K13" s="37"/>
      <c r="L13" s="38"/>
      <c r="S13" s="39"/>
      <c r="U13" s="50"/>
    </row>
    <row r="14" spans="1:21" s="40" customFormat="1" ht="76.5" x14ac:dyDescent="0.25">
      <c r="A14" s="48" t="s">
        <v>48</v>
      </c>
      <c r="B14" s="33"/>
      <c r="C14" s="33" t="s">
        <v>20</v>
      </c>
      <c r="D14" s="34">
        <v>5126375</v>
      </c>
      <c r="E14" s="35">
        <v>45509</v>
      </c>
      <c r="F14" s="47">
        <v>45526</v>
      </c>
      <c r="G14" s="51">
        <f t="shared" si="1"/>
        <v>1</v>
      </c>
      <c r="H14" s="34">
        <v>5126375</v>
      </c>
      <c r="I14" s="33"/>
      <c r="J14" s="33" t="s">
        <v>50</v>
      </c>
      <c r="K14" s="37"/>
      <c r="L14" s="38"/>
    </row>
    <row r="15" spans="1:21" s="1" customFormat="1" ht="60" x14ac:dyDescent="0.25">
      <c r="A15" s="27" t="s">
        <v>45</v>
      </c>
      <c r="B15" s="2"/>
      <c r="C15" s="2" t="s">
        <v>49</v>
      </c>
      <c r="D15" s="14">
        <v>27000000</v>
      </c>
      <c r="E15" s="16"/>
      <c r="F15" s="15"/>
      <c r="G15" s="17"/>
      <c r="H15" s="14"/>
      <c r="I15" s="2"/>
      <c r="J15" s="2" t="s">
        <v>51</v>
      </c>
      <c r="K15" s="18"/>
      <c r="L15" s="19"/>
      <c r="M15" s="20"/>
    </row>
    <row r="16" spans="1:21" s="1" customFormat="1" hidden="1" x14ac:dyDescent="0.25">
      <c r="A16" s="27"/>
      <c r="B16" s="2"/>
      <c r="C16" s="2"/>
      <c r="D16" s="14"/>
      <c r="E16" s="16"/>
      <c r="F16" s="15"/>
      <c r="G16" s="17"/>
      <c r="H16" s="14"/>
      <c r="I16" s="2"/>
      <c r="J16" s="2"/>
      <c r="K16" s="18"/>
      <c r="L16" s="19"/>
      <c r="M16" s="20"/>
    </row>
    <row r="17" spans="1:13" s="1" customFormat="1" hidden="1" x14ac:dyDescent="0.25">
      <c r="A17" s="27"/>
      <c r="B17" s="2"/>
      <c r="C17" s="2"/>
      <c r="D17" s="14"/>
      <c r="E17" s="16"/>
      <c r="F17" s="15"/>
      <c r="G17" s="17"/>
      <c r="H17" s="14"/>
      <c r="I17" s="2"/>
      <c r="J17" s="2"/>
      <c r="K17" s="18"/>
      <c r="L17" s="19"/>
      <c r="M17" s="20"/>
    </row>
    <row r="18" spans="1:13" s="1" customFormat="1" hidden="1" x14ac:dyDescent="0.25">
      <c r="A18" s="27"/>
      <c r="B18" s="2"/>
      <c r="C18" s="2"/>
      <c r="D18" s="14"/>
      <c r="E18" s="16"/>
      <c r="F18" s="15"/>
      <c r="G18" s="17"/>
      <c r="H18" s="14"/>
      <c r="I18" s="2"/>
      <c r="J18" s="2"/>
      <c r="K18" s="18"/>
      <c r="L18" s="19"/>
      <c r="M18" s="20"/>
    </row>
    <row r="19" spans="1:13" s="1" customFormat="1" hidden="1" x14ac:dyDescent="0.25">
      <c r="A19" s="27"/>
      <c r="B19" s="2"/>
      <c r="C19" s="2"/>
      <c r="D19" s="14"/>
      <c r="E19" s="16"/>
      <c r="F19" s="15"/>
      <c r="G19" s="17"/>
      <c r="H19" s="14"/>
      <c r="I19" s="2"/>
      <c r="J19" s="2"/>
      <c r="K19" s="18"/>
      <c r="L19" s="19"/>
      <c r="M19" s="20"/>
    </row>
    <row r="20" spans="1:13" s="1" customFormat="1" x14ac:dyDescent="0.25">
      <c r="A20" s="21"/>
      <c r="B20" s="22"/>
      <c r="C20" s="22"/>
      <c r="D20" s="23"/>
      <c r="E20" s="24"/>
      <c r="F20" s="25"/>
      <c r="G20" s="26"/>
      <c r="H20" s="23"/>
      <c r="I20" s="22"/>
      <c r="J20" s="22"/>
      <c r="K20" s="18"/>
      <c r="L20" s="19"/>
      <c r="M20" s="20"/>
    </row>
    <row r="22" spans="1:13" x14ac:dyDescent="0.25">
      <c r="A22" s="6" t="s">
        <v>13</v>
      </c>
    </row>
    <row r="23" spans="1:13" x14ac:dyDescent="0.25">
      <c r="A23" s="6" t="s">
        <v>14</v>
      </c>
    </row>
    <row r="26" spans="1:13" s="13" customFormat="1" x14ac:dyDescent="0.25">
      <c r="A26" s="70" t="s">
        <v>15</v>
      </c>
      <c r="B26" s="70"/>
      <c r="C26" s="70"/>
      <c r="D26" s="10"/>
      <c r="E26" s="11"/>
      <c r="F26" s="30"/>
      <c r="G26" s="30"/>
      <c r="H26" s="70" t="s">
        <v>19</v>
      </c>
      <c r="I26" s="70"/>
      <c r="J26" s="70"/>
      <c r="K26" s="10"/>
      <c r="L26" s="12"/>
    </row>
    <row r="27" spans="1:13" x14ac:dyDescent="0.25">
      <c r="A27" s="71" t="s">
        <v>16</v>
      </c>
      <c r="B27" s="71"/>
      <c r="C27" s="71"/>
      <c r="H27" s="71" t="s">
        <v>18</v>
      </c>
      <c r="I27" s="71"/>
      <c r="J27" s="71"/>
    </row>
  </sheetData>
  <mergeCells count="15">
    <mergeCell ref="A26:C26"/>
    <mergeCell ref="H26:J26"/>
    <mergeCell ref="A27:C27"/>
    <mergeCell ref="H27:J27"/>
    <mergeCell ref="A3:J3"/>
    <mergeCell ref="A4:J4"/>
    <mergeCell ref="A8:A9"/>
    <mergeCell ref="B8:B9"/>
    <mergeCell ref="C8:C9"/>
    <mergeCell ref="D8:D9"/>
    <mergeCell ref="E8:E9"/>
    <mergeCell ref="F8:F9"/>
    <mergeCell ref="G8:H8"/>
    <mergeCell ref="I8:I9"/>
    <mergeCell ref="J8:J9"/>
  </mergeCells>
  <pageMargins left="0.70866141732283472" right="0.70866141732283472" top="0.74803149606299213" bottom="0.51181102362204722" header="0.31496062992125984" footer="0.31496062992125984"/>
  <pageSetup scale="7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workbookViewId="0">
      <selection activeCell="D10" sqref="D10"/>
    </sheetView>
  </sheetViews>
  <sheetFormatPr defaultRowHeight="15" x14ac:dyDescent="0.25"/>
  <cols>
    <col min="1" max="1" width="32.28515625" style="6" customWidth="1"/>
    <col min="2" max="2" width="26.140625" style="29" hidden="1" customWidth="1"/>
    <col min="3" max="3" width="25.140625" style="6" customWidth="1"/>
    <col min="4" max="4" width="14.5703125" style="7" customWidth="1"/>
    <col min="5" max="5" width="14.5703125" style="8" customWidth="1"/>
    <col min="6" max="6" width="13.85546875" style="29" customWidth="1"/>
    <col min="7" max="7" width="15" style="29" customWidth="1"/>
    <col min="8" max="8" width="18.140625" style="7" customWidth="1"/>
    <col min="9" max="9" width="13" style="6" hidden="1" customWidth="1"/>
    <col min="10" max="10" width="18.42578125" style="29" customWidth="1"/>
    <col min="11" max="11" width="13.7109375" style="7" hidden="1" customWidth="1"/>
    <col min="12" max="12" width="14.28515625" style="9" hidden="1" customWidth="1"/>
    <col min="13" max="13" width="9.5703125" style="6" hidden="1" customWidth="1"/>
    <col min="14" max="18" width="0" style="6" hidden="1" customWidth="1"/>
    <col min="19" max="19" width="9.5703125" style="6" hidden="1" customWidth="1"/>
    <col min="20" max="20" width="10" style="6" bestFit="1" customWidth="1"/>
    <col min="21" max="21" width="13.7109375" style="6" bestFit="1" customWidth="1"/>
    <col min="22" max="16384" width="9.140625" style="6"/>
  </cols>
  <sheetData>
    <row r="1" spans="1:21" x14ac:dyDescent="0.25">
      <c r="A1" s="6" t="s">
        <v>0</v>
      </c>
    </row>
    <row r="3" spans="1:21" x14ac:dyDescent="0.25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</row>
    <row r="4" spans="1:21" x14ac:dyDescent="0.25">
      <c r="A4" s="72" t="s">
        <v>21</v>
      </c>
      <c r="B4" s="72"/>
      <c r="C4" s="72"/>
      <c r="D4" s="72"/>
      <c r="E4" s="72"/>
      <c r="F4" s="72"/>
      <c r="G4" s="72"/>
      <c r="H4" s="72"/>
      <c r="I4" s="72"/>
      <c r="J4" s="72"/>
    </row>
    <row r="6" spans="1:21" x14ac:dyDescent="0.25">
      <c r="A6" s="6" t="s">
        <v>2</v>
      </c>
    </row>
    <row r="8" spans="1:21" s="3" customFormat="1" x14ac:dyDescent="0.25">
      <c r="A8" s="73" t="s">
        <v>3</v>
      </c>
      <c r="B8" s="73" t="s">
        <v>17</v>
      </c>
      <c r="C8" s="73" t="s">
        <v>4</v>
      </c>
      <c r="D8" s="74" t="s">
        <v>5</v>
      </c>
      <c r="E8" s="75" t="s">
        <v>6</v>
      </c>
      <c r="F8" s="73" t="s">
        <v>7</v>
      </c>
      <c r="G8" s="73" t="s">
        <v>8</v>
      </c>
      <c r="H8" s="73"/>
      <c r="I8" s="73" t="s">
        <v>11</v>
      </c>
      <c r="J8" s="73" t="s">
        <v>12</v>
      </c>
      <c r="K8" s="5"/>
      <c r="L8" s="4"/>
    </row>
    <row r="9" spans="1:21" s="3" customFormat="1" ht="30" x14ac:dyDescent="0.25">
      <c r="A9" s="73"/>
      <c r="B9" s="73"/>
      <c r="C9" s="73"/>
      <c r="D9" s="74"/>
      <c r="E9" s="75"/>
      <c r="F9" s="73"/>
      <c r="G9" s="28" t="s">
        <v>9</v>
      </c>
      <c r="H9" s="31" t="s">
        <v>10</v>
      </c>
      <c r="I9" s="73"/>
      <c r="J9" s="73"/>
      <c r="K9" s="5"/>
      <c r="L9" s="4"/>
    </row>
    <row r="10" spans="1:21" s="40" customFormat="1" ht="70.5" customHeight="1" x14ac:dyDescent="0.25">
      <c r="A10" s="32" t="s">
        <v>27</v>
      </c>
      <c r="B10" s="33"/>
      <c r="C10" s="33" t="s">
        <v>20</v>
      </c>
      <c r="D10" s="34">
        <v>1521375</v>
      </c>
      <c r="E10" s="35">
        <v>45406</v>
      </c>
      <c r="F10" s="35">
        <v>45412</v>
      </c>
      <c r="G10" s="36">
        <v>1</v>
      </c>
      <c r="H10" s="34">
        <v>1521375</v>
      </c>
      <c r="I10" s="33"/>
      <c r="J10" s="33" t="s">
        <v>29</v>
      </c>
      <c r="K10" s="37"/>
      <c r="L10" s="38"/>
      <c r="M10" s="39"/>
      <c r="S10" s="39">
        <f>H10-D10</f>
        <v>0</v>
      </c>
      <c r="U10" s="37"/>
    </row>
    <row r="11" spans="1:21" s="40" customFormat="1" ht="67.5" customHeight="1" x14ac:dyDescent="0.25">
      <c r="A11" s="41" t="s">
        <v>26</v>
      </c>
      <c r="B11" s="42"/>
      <c r="C11" s="33" t="s">
        <v>20</v>
      </c>
      <c r="D11" s="43">
        <v>4341300</v>
      </c>
      <c r="E11" s="44">
        <v>45421</v>
      </c>
      <c r="F11" s="45">
        <v>45535</v>
      </c>
      <c r="G11" s="51">
        <f>H11/D11</f>
        <v>0.99699398797595196</v>
      </c>
      <c r="H11" s="43">
        <v>4328250</v>
      </c>
      <c r="I11" s="42"/>
      <c r="J11" s="33" t="s">
        <v>24</v>
      </c>
      <c r="K11" s="37"/>
      <c r="L11" s="38"/>
      <c r="M11" s="39"/>
      <c r="S11" s="39">
        <f t="shared" ref="S11:S12" si="0">H11-D11</f>
        <v>-13050</v>
      </c>
      <c r="U11" s="37"/>
    </row>
    <row r="12" spans="1:21" s="40" customFormat="1" ht="131.25" customHeight="1" x14ac:dyDescent="0.25">
      <c r="A12" s="46" t="s">
        <v>25</v>
      </c>
      <c r="B12" s="33"/>
      <c r="C12" s="33" t="s">
        <v>23</v>
      </c>
      <c r="D12" s="34">
        <v>49999331.490000002</v>
      </c>
      <c r="E12" s="35"/>
      <c r="F12" s="47"/>
      <c r="G12" s="36">
        <v>0</v>
      </c>
      <c r="H12" s="34">
        <v>0</v>
      </c>
      <c r="I12" s="33"/>
      <c r="J12" s="33" t="s">
        <v>42</v>
      </c>
      <c r="K12" s="37"/>
      <c r="L12" s="38"/>
      <c r="S12" s="39">
        <f t="shared" si="0"/>
        <v>-49999331.490000002</v>
      </c>
      <c r="U12" s="37"/>
    </row>
    <row r="13" spans="1:21" s="40" customFormat="1" ht="64.5" customHeight="1" x14ac:dyDescent="0.25">
      <c r="A13" s="46" t="s">
        <v>28</v>
      </c>
      <c r="B13" s="33"/>
      <c r="C13" s="33" t="s">
        <v>22</v>
      </c>
      <c r="D13" s="34">
        <v>3240000</v>
      </c>
      <c r="E13" s="35">
        <v>45457</v>
      </c>
      <c r="F13" s="35">
        <f>E13+90</f>
        <v>45547</v>
      </c>
      <c r="G13" s="36">
        <v>0.45</v>
      </c>
      <c r="H13" s="34">
        <v>0</v>
      </c>
      <c r="I13" s="33"/>
      <c r="J13" s="33" t="s">
        <v>30</v>
      </c>
      <c r="K13" s="37"/>
      <c r="L13" s="38"/>
      <c r="S13" s="39"/>
      <c r="U13" s="37"/>
    </row>
    <row r="14" spans="1:21" s="40" customFormat="1" ht="12.75" x14ac:dyDescent="0.25">
      <c r="A14" s="49"/>
      <c r="B14" s="33"/>
      <c r="C14" s="33"/>
      <c r="D14" s="34"/>
      <c r="E14" s="35"/>
      <c r="F14" s="47"/>
      <c r="G14" s="36"/>
      <c r="H14" s="34"/>
      <c r="I14" s="33"/>
      <c r="J14" s="33"/>
      <c r="K14" s="37"/>
      <c r="L14" s="38"/>
      <c r="S14" s="39"/>
      <c r="U14" s="50"/>
    </row>
    <row r="15" spans="1:21" s="40" customFormat="1" ht="12.75" x14ac:dyDescent="0.25">
      <c r="A15" s="48"/>
      <c r="B15" s="33"/>
      <c r="C15" s="33"/>
      <c r="D15" s="34"/>
      <c r="E15" s="35"/>
      <c r="F15" s="47"/>
      <c r="G15" s="36"/>
      <c r="H15" s="34"/>
      <c r="I15" s="33"/>
      <c r="J15" s="33"/>
      <c r="K15" s="37"/>
      <c r="L15" s="38"/>
    </row>
    <row r="16" spans="1:21" s="1" customFormat="1" hidden="1" x14ac:dyDescent="0.25">
      <c r="A16" s="27"/>
      <c r="B16" s="2"/>
      <c r="C16" s="2"/>
      <c r="D16" s="14"/>
      <c r="E16" s="16"/>
      <c r="F16" s="15"/>
      <c r="G16" s="17"/>
      <c r="H16" s="14"/>
      <c r="I16" s="2"/>
      <c r="J16" s="2"/>
      <c r="K16" s="18"/>
      <c r="L16" s="19"/>
      <c r="M16" s="20"/>
    </row>
    <row r="17" spans="1:13" s="1" customFormat="1" hidden="1" x14ac:dyDescent="0.25">
      <c r="A17" s="27"/>
      <c r="B17" s="2"/>
      <c r="C17" s="2"/>
      <c r="D17" s="14"/>
      <c r="E17" s="16"/>
      <c r="F17" s="15"/>
      <c r="G17" s="17"/>
      <c r="H17" s="14"/>
      <c r="I17" s="2"/>
      <c r="J17" s="2"/>
      <c r="K17" s="18"/>
      <c r="L17" s="19"/>
      <c r="M17" s="20"/>
    </row>
    <row r="18" spans="1:13" s="1" customFormat="1" hidden="1" x14ac:dyDescent="0.25">
      <c r="A18" s="27"/>
      <c r="B18" s="2"/>
      <c r="C18" s="2"/>
      <c r="D18" s="14"/>
      <c r="E18" s="16"/>
      <c r="F18" s="15"/>
      <c r="G18" s="17"/>
      <c r="H18" s="14"/>
      <c r="I18" s="2"/>
      <c r="J18" s="2"/>
      <c r="K18" s="18"/>
      <c r="L18" s="19"/>
      <c r="M18" s="20"/>
    </row>
    <row r="19" spans="1:13" s="1" customFormat="1" hidden="1" x14ac:dyDescent="0.25">
      <c r="A19" s="27"/>
      <c r="B19" s="2"/>
      <c r="C19" s="2"/>
      <c r="D19" s="14"/>
      <c r="E19" s="16"/>
      <c r="F19" s="15"/>
      <c r="G19" s="17"/>
      <c r="H19" s="14"/>
      <c r="I19" s="2"/>
      <c r="J19" s="2"/>
      <c r="K19" s="18"/>
      <c r="L19" s="19"/>
      <c r="M19" s="20"/>
    </row>
    <row r="20" spans="1:13" s="1" customFormat="1" x14ac:dyDescent="0.25">
      <c r="A20" s="27"/>
      <c r="B20" s="2"/>
      <c r="C20" s="2"/>
      <c r="D20" s="14"/>
      <c r="E20" s="16"/>
      <c r="F20" s="15"/>
      <c r="G20" s="17"/>
      <c r="H20" s="14"/>
      <c r="I20" s="2"/>
      <c r="J20" s="2"/>
      <c r="K20" s="18"/>
      <c r="L20" s="19"/>
      <c r="M20" s="20"/>
    </row>
    <row r="21" spans="1:13" s="1" customFormat="1" x14ac:dyDescent="0.25">
      <c r="A21" s="21"/>
      <c r="B21" s="22"/>
      <c r="C21" s="22"/>
      <c r="D21" s="23"/>
      <c r="E21" s="24"/>
      <c r="F21" s="25"/>
      <c r="G21" s="26"/>
      <c r="H21" s="23"/>
      <c r="I21" s="22"/>
      <c r="J21" s="22"/>
      <c r="K21" s="18"/>
      <c r="L21" s="19"/>
      <c r="M21" s="20"/>
    </row>
    <row r="23" spans="1:13" x14ac:dyDescent="0.25">
      <c r="A23" s="6" t="s">
        <v>13</v>
      </c>
    </row>
    <row r="24" spans="1:13" x14ac:dyDescent="0.25">
      <c r="A24" s="6" t="s">
        <v>14</v>
      </c>
    </row>
    <row r="27" spans="1:13" s="13" customFormat="1" x14ac:dyDescent="0.25">
      <c r="A27" s="70" t="s">
        <v>15</v>
      </c>
      <c r="B27" s="70"/>
      <c r="C27" s="70"/>
      <c r="D27" s="10"/>
      <c r="E27" s="11"/>
      <c r="F27" s="30"/>
      <c r="G27" s="30"/>
      <c r="H27" s="70" t="s">
        <v>19</v>
      </c>
      <c r="I27" s="70"/>
      <c r="J27" s="70"/>
      <c r="K27" s="10"/>
      <c r="L27" s="12"/>
    </row>
    <row r="28" spans="1:13" x14ac:dyDescent="0.25">
      <c r="A28" s="71" t="s">
        <v>16</v>
      </c>
      <c r="B28" s="71"/>
      <c r="C28" s="71"/>
      <c r="H28" s="71" t="s">
        <v>18</v>
      </c>
      <c r="I28" s="71"/>
      <c r="J28" s="71"/>
    </row>
  </sheetData>
  <mergeCells count="15">
    <mergeCell ref="A27:C27"/>
    <mergeCell ref="H27:J27"/>
    <mergeCell ref="A28:C28"/>
    <mergeCell ref="H28:J28"/>
    <mergeCell ref="A3:J3"/>
    <mergeCell ref="A4:J4"/>
    <mergeCell ref="A8:A9"/>
    <mergeCell ref="B8:B9"/>
    <mergeCell ref="C8:C9"/>
    <mergeCell ref="D8:D9"/>
    <mergeCell ref="E8:E9"/>
    <mergeCell ref="F8:F9"/>
    <mergeCell ref="G8:H8"/>
    <mergeCell ref="I8:I9"/>
    <mergeCell ref="J8:J9"/>
  </mergeCells>
  <pageMargins left="0.70866141732283472" right="0.70866141732283472" top="0.74803149606299213" bottom="0.51181102362204722" header="0.31496062992125984" footer="0.31496062992125984"/>
  <pageSetup scale="7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topLeftCell="A4" workbookViewId="0">
      <selection activeCell="A13" sqref="A13"/>
    </sheetView>
  </sheetViews>
  <sheetFormatPr defaultRowHeight="15" x14ac:dyDescent="0.25"/>
  <cols>
    <col min="1" max="1" width="32.28515625" style="6" customWidth="1"/>
    <col min="2" max="2" width="26.140625" style="29" hidden="1" customWidth="1"/>
    <col min="3" max="3" width="16" style="6" customWidth="1"/>
    <col min="4" max="4" width="14.5703125" style="7" customWidth="1"/>
    <col min="5" max="5" width="14.5703125" style="8" customWidth="1"/>
    <col min="6" max="6" width="13.85546875" style="29" customWidth="1"/>
    <col min="7" max="7" width="15" style="29" customWidth="1"/>
    <col min="8" max="8" width="18.140625" style="7" customWidth="1"/>
    <col min="9" max="9" width="13" style="6" hidden="1" customWidth="1"/>
    <col min="10" max="10" width="18.42578125" style="29" customWidth="1"/>
    <col min="11" max="11" width="13.7109375" style="7" hidden="1" customWidth="1"/>
    <col min="12" max="12" width="14.28515625" style="9" hidden="1" customWidth="1"/>
    <col min="13" max="13" width="9.5703125" style="6" hidden="1" customWidth="1"/>
    <col min="14" max="18" width="0" style="6" hidden="1" customWidth="1"/>
    <col min="19" max="19" width="9.5703125" style="6" hidden="1" customWidth="1"/>
    <col min="20" max="20" width="10" style="6" bestFit="1" customWidth="1"/>
    <col min="21" max="21" width="13.7109375" style="6" bestFit="1" customWidth="1"/>
    <col min="22" max="16384" width="9.140625" style="6"/>
  </cols>
  <sheetData>
    <row r="1" spans="1:21" x14ac:dyDescent="0.25">
      <c r="A1" s="6" t="s">
        <v>0</v>
      </c>
    </row>
    <row r="3" spans="1:21" x14ac:dyDescent="0.25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</row>
    <row r="4" spans="1:21" x14ac:dyDescent="0.25">
      <c r="A4" s="72" t="s">
        <v>31</v>
      </c>
      <c r="B4" s="72"/>
      <c r="C4" s="72"/>
      <c r="D4" s="72"/>
      <c r="E4" s="72"/>
      <c r="F4" s="72"/>
      <c r="G4" s="72"/>
      <c r="H4" s="72"/>
      <c r="I4" s="72"/>
      <c r="J4" s="72"/>
    </row>
    <row r="6" spans="1:21" x14ac:dyDescent="0.25">
      <c r="A6" s="6" t="s">
        <v>2</v>
      </c>
    </row>
    <row r="8" spans="1:21" s="3" customFormat="1" x14ac:dyDescent="0.25">
      <c r="A8" s="73" t="s">
        <v>3</v>
      </c>
      <c r="B8" s="73" t="s">
        <v>17</v>
      </c>
      <c r="C8" s="73" t="s">
        <v>4</v>
      </c>
      <c r="D8" s="74" t="s">
        <v>5</v>
      </c>
      <c r="E8" s="75" t="s">
        <v>6</v>
      </c>
      <c r="F8" s="73" t="s">
        <v>7</v>
      </c>
      <c r="G8" s="73" t="s">
        <v>8</v>
      </c>
      <c r="H8" s="73"/>
      <c r="I8" s="73" t="s">
        <v>11</v>
      </c>
      <c r="J8" s="73" t="s">
        <v>12</v>
      </c>
      <c r="K8" s="5"/>
      <c r="L8" s="4"/>
    </row>
    <row r="9" spans="1:21" s="3" customFormat="1" ht="30" x14ac:dyDescent="0.25">
      <c r="A9" s="73"/>
      <c r="B9" s="73"/>
      <c r="C9" s="73"/>
      <c r="D9" s="74"/>
      <c r="E9" s="75"/>
      <c r="F9" s="73"/>
      <c r="G9" s="28" t="s">
        <v>9</v>
      </c>
      <c r="H9" s="31" t="s">
        <v>10</v>
      </c>
      <c r="I9" s="73"/>
      <c r="J9" s="73"/>
      <c r="K9" s="5"/>
      <c r="L9" s="4"/>
    </row>
    <row r="10" spans="1:21" s="40" customFormat="1" ht="70.5" customHeight="1" x14ac:dyDescent="0.25">
      <c r="A10" s="32" t="s">
        <v>32</v>
      </c>
      <c r="B10" s="33"/>
      <c r="C10" s="33" t="s">
        <v>20</v>
      </c>
      <c r="D10" s="34">
        <v>3997000</v>
      </c>
      <c r="E10" s="35">
        <v>45289</v>
      </c>
      <c r="F10" s="35">
        <v>45350</v>
      </c>
      <c r="G10" s="36">
        <v>1</v>
      </c>
      <c r="H10" s="34">
        <v>3997000</v>
      </c>
      <c r="I10" s="33"/>
      <c r="J10" s="33" t="s">
        <v>33</v>
      </c>
      <c r="K10" s="37"/>
      <c r="L10" s="38"/>
      <c r="M10" s="39"/>
      <c r="S10" s="39">
        <f>H10-D10</f>
        <v>0</v>
      </c>
      <c r="U10" s="37"/>
    </row>
    <row r="11" spans="1:21" s="40" customFormat="1" ht="67.5" customHeight="1" x14ac:dyDescent="0.25">
      <c r="A11" s="41" t="s">
        <v>34</v>
      </c>
      <c r="B11" s="42"/>
      <c r="C11" s="33" t="s">
        <v>20</v>
      </c>
      <c r="D11" s="43">
        <f>199300+67520.62+33000</f>
        <v>299820.62</v>
      </c>
      <c r="E11" s="44">
        <v>45362</v>
      </c>
      <c r="F11" s="45">
        <v>45365</v>
      </c>
      <c r="G11" s="36">
        <v>1</v>
      </c>
      <c r="H11" s="43">
        <f>199300+67520.62+33000</f>
        <v>299820.62</v>
      </c>
      <c r="I11" s="42"/>
      <c r="J11" s="33" t="s">
        <v>35</v>
      </c>
      <c r="K11" s="37"/>
      <c r="L11" s="38"/>
      <c r="M11" s="39"/>
      <c r="S11" s="39">
        <f t="shared" ref="S11:S12" si="0">H11-D11</f>
        <v>0</v>
      </c>
      <c r="U11" s="37"/>
    </row>
    <row r="12" spans="1:21" s="40" customFormat="1" ht="46.5" customHeight="1" x14ac:dyDescent="0.25">
      <c r="A12" s="46" t="s">
        <v>36</v>
      </c>
      <c r="B12" s="33"/>
      <c r="C12" s="33" t="s">
        <v>20</v>
      </c>
      <c r="D12" s="34">
        <v>918025.9</v>
      </c>
      <c r="E12" s="35">
        <v>45352</v>
      </c>
      <c r="F12" s="47">
        <v>45355</v>
      </c>
      <c r="G12" s="36">
        <v>1</v>
      </c>
      <c r="H12" s="34">
        <f>D12</f>
        <v>918025.9</v>
      </c>
      <c r="I12" s="33"/>
      <c r="J12" s="33" t="s">
        <v>37</v>
      </c>
      <c r="K12" s="37"/>
      <c r="L12" s="38"/>
      <c r="S12" s="39">
        <f t="shared" si="0"/>
        <v>0</v>
      </c>
      <c r="U12" s="37"/>
    </row>
    <row r="13" spans="1:21" s="40" customFormat="1" ht="55.5" customHeight="1" x14ac:dyDescent="0.25">
      <c r="A13" s="46" t="s">
        <v>38</v>
      </c>
      <c r="B13" s="33"/>
      <c r="C13" s="33" t="s">
        <v>20</v>
      </c>
      <c r="D13" s="34">
        <f>2500+10200</f>
        <v>12700</v>
      </c>
      <c r="E13" s="35">
        <v>45329</v>
      </c>
      <c r="F13" s="35">
        <v>45329</v>
      </c>
      <c r="G13" s="36">
        <v>1</v>
      </c>
      <c r="H13" s="34">
        <f>D13</f>
        <v>12700</v>
      </c>
      <c r="I13" s="33"/>
      <c r="J13" s="33" t="s">
        <v>39</v>
      </c>
      <c r="K13" s="37"/>
      <c r="L13" s="38"/>
      <c r="S13" s="39"/>
      <c r="U13" s="37"/>
    </row>
    <row r="14" spans="1:21" s="40" customFormat="1" ht="25.5" x14ac:dyDescent="0.25">
      <c r="A14" s="49" t="s">
        <v>40</v>
      </c>
      <c r="B14" s="33"/>
      <c r="C14" s="33" t="s">
        <v>20</v>
      </c>
      <c r="D14" s="34">
        <v>99110</v>
      </c>
      <c r="E14" s="35">
        <v>45335</v>
      </c>
      <c r="F14" s="47">
        <v>45335</v>
      </c>
      <c r="G14" s="36">
        <v>1</v>
      </c>
      <c r="H14" s="34">
        <v>99110</v>
      </c>
      <c r="I14" s="33"/>
      <c r="J14" s="33" t="s">
        <v>41</v>
      </c>
      <c r="K14" s="37"/>
      <c r="L14" s="38"/>
      <c r="S14" s="39"/>
    </row>
    <row r="15" spans="1:21" s="40" customFormat="1" ht="12.75" x14ac:dyDescent="0.25">
      <c r="A15" s="48"/>
      <c r="B15" s="33"/>
      <c r="C15" s="33"/>
      <c r="D15" s="34"/>
      <c r="E15" s="35"/>
      <c r="F15" s="47"/>
      <c r="G15" s="36"/>
      <c r="H15" s="34"/>
      <c r="I15" s="33"/>
      <c r="J15" s="33"/>
      <c r="K15" s="37"/>
      <c r="L15" s="38"/>
    </row>
    <row r="16" spans="1:21" s="40" customFormat="1" ht="12.75" x14ac:dyDescent="0.25">
      <c r="A16" s="48"/>
      <c r="B16" s="33"/>
      <c r="C16" s="33"/>
      <c r="D16" s="34"/>
      <c r="E16" s="35"/>
      <c r="F16" s="47"/>
      <c r="G16" s="36"/>
      <c r="H16" s="34"/>
      <c r="I16" s="33"/>
      <c r="J16" s="33"/>
      <c r="K16" s="37"/>
      <c r="L16" s="38"/>
    </row>
    <row r="17" spans="1:13" s="40" customFormat="1" ht="12.75" x14ac:dyDescent="0.25">
      <c r="A17" s="48"/>
      <c r="B17" s="33"/>
      <c r="C17" s="33"/>
      <c r="D17" s="34"/>
      <c r="E17" s="35"/>
      <c r="F17" s="47"/>
      <c r="G17" s="36"/>
      <c r="H17" s="34"/>
      <c r="I17" s="33"/>
      <c r="J17" s="33"/>
      <c r="K17" s="37"/>
      <c r="L17" s="38"/>
    </row>
    <row r="18" spans="1:13" s="1" customFormat="1" x14ac:dyDescent="0.25">
      <c r="A18" s="27"/>
      <c r="B18" s="2"/>
      <c r="C18" s="2"/>
      <c r="D18" s="14"/>
      <c r="E18" s="16"/>
      <c r="F18" s="15"/>
      <c r="G18" s="17"/>
      <c r="H18" s="14"/>
      <c r="I18" s="2"/>
      <c r="J18" s="2"/>
      <c r="K18" s="18"/>
      <c r="L18" s="19"/>
      <c r="M18" s="20"/>
    </row>
    <row r="19" spans="1:13" s="1" customFormat="1" x14ac:dyDescent="0.25">
      <c r="A19" s="27"/>
      <c r="B19" s="2"/>
      <c r="C19" s="2"/>
      <c r="D19" s="14"/>
      <c r="E19" s="16"/>
      <c r="F19" s="15"/>
      <c r="G19" s="17"/>
      <c r="H19" s="14"/>
      <c r="I19" s="2"/>
      <c r="J19" s="2"/>
      <c r="K19" s="18"/>
      <c r="L19" s="19"/>
      <c r="M19" s="20"/>
    </row>
    <row r="20" spans="1:13" s="1" customFormat="1" x14ac:dyDescent="0.25">
      <c r="A20" s="27"/>
      <c r="B20" s="2"/>
      <c r="C20" s="2"/>
      <c r="D20" s="14"/>
      <c r="E20" s="16"/>
      <c r="F20" s="15"/>
      <c r="G20" s="17"/>
      <c r="H20" s="14"/>
      <c r="I20" s="2"/>
      <c r="J20" s="2"/>
      <c r="K20" s="18"/>
      <c r="L20" s="19"/>
      <c r="M20" s="20"/>
    </row>
    <row r="21" spans="1:13" s="1" customFormat="1" x14ac:dyDescent="0.25">
      <c r="A21" s="21"/>
      <c r="B21" s="22"/>
      <c r="C21" s="22"/>
      <c r="D21" s="23"/>
      <c r="E21" s="24"/>
      <c r="F21" s="25"/>
      <c r="G21" s="26"/>
      <c r="H21" s="23"/>
      <c r="I21" s="22"/>
      <c r="J21" s="22"/>
      <c r="K21" s="18"/>
      <c r="L21" s="19"/>
      <c r="M21" s="20"/>
    </row>
    <row r="23" spans="1:13" x14ac:dyDescent="0.25">
      <c r="A23" s="6" t="s">
        <v>13</v>
      </c>
    </row>
    <row r="24" spans="1:13" x14ac:dyDescent="0.25">
      <c r="A24" s="6" t="s">
        <v>14</v>
      </c>
    </row>
    <row r="27" spans="1:13" s="13" customFormat="1" x14ac:dyDescent="0.25">
      <c r="A27" s="70" t="s">
        <v>15</v>
      </c>
      <c r="B27" s="70"/>
      <c r="C27" s="70"/>
      <c r="D27" s="10"/>
      <c r="E27" s="11"/>
      <c r="F27" s="30"/>
      <c r="G27" s="30"/>
      <c r="H27" s="70" t="s">
        <v>19</v>
      </c>
      <c r="I27" s="70"/>
      <c r="J27" s="70"/>
      <c r="K27" s="10"/>
      <c r="L27" s="12"/>
    </row>
    <row r="28" spans="1:13" x14ac:dyDescent="0.25">
      <c r="A28" s="71" t="s">
        <v>16</v>
      </c>
      <c r="B28" s="71"/>
      <c r="C28" s="71"/>
      <c r="H28" s="71" t="s">
        <v>18</v>
      </c>
      <c r="I28" s="71"/>
      <c r="J28" s="71"/>
    </row>
  </sheetData>
  <mergeCells count="15">
    <mergeCell ref="A27:C27"/>
    <mergeCell ref="H27:J27"/>
    <mergeCell ref="A28:C28"/>
    <mergeCell ref="H28:J28"/>
    <mergeCell ref="A3:J3"/>
    <mergeCell ref="A4:J4"/>
    <mergeCell ref="A8:A9"/>
    <mergeCell ref="B8:B9"/>
    <mergeCell ref="C8:C9"/>
    <mergeCell ref="D8:D9"/>
    <mergeCell ref="E8:E9"/>
    <mergeCell ref="F8:F9"/>
    <mergeCell ref="G8:H8"/>
    <mergeCell ref="I8:I9"/>
    <mergeCell ref="J8:J9"/>
  </mergeCells>
  <pageMargins left="0.70866141732283472" right="0.70866141732283472" top="0.74803149606299213" bottom="0.51181102362204722" header="0.31496062992125984" footer="0.31496062992125984"/>
  <pageSetup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TFU 4th qtr 2024</vt:lpstr>
      <vt:lpstr>TFU 3rd qtr 2024</vt:lpstr>
      <vt:lpstr>TFU 2nd qtr 2024</vt:lpstr>
      <vt:lpstr>TFU 1st qtr 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Accounting Office</dc:creator>
  <cp:lastModifiedBy>User</cp:lastModifiedBy>
  <cp:lastPrinted>2025-01-21T07:16:56Z</cp:lastPrinted>
  <dcterms:created xsi:type="dcterms:W3CDTF">2014-03-05T07:09:00Z</dcterms:created>
  <dcterms:modified xsi:type="dcterms:W3CDTF">2025-01-26T07:18:23Z</dcterms:modified>
</cp:coreProperties>
</file>