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80" yWindow="-225" windowWidth="17655" windowHeight="11685"/>
  </bookViews>
  <sheets>
    <sheet name="3rd Qtr 2020" sheetId="3" r:id="rId1"/>
    <sheet name="2nd qtr 2020" sheetId="2" state="hidden" r:id="rId2"/>
    <sheet name="1st Qtr 2020" sheetId="1" state="hidden" r:id="rId3"/>
  </sheets>
  <definedNames>
    <definedName name="_xlnm.Print_Area" localSheetId="2">'1st Qtr 2020'!$A$1:$G$44</definedName>
    <definedName name="_xlnm.Print_Area" localSheetId="1">'2nd qtr 2020'!$A$1:$G$44</definedName>
    <definedName name="_xlnm.Print_Area" localSheetId="0">'3rd Qtr 2020'!$A$1:$G$47</definedName>
  </definedNames>
  <calcPr calcId="162913"/>
</workbook>
</file>

<file path=xl/calcChain.xml><?xml version="1.0" encoding="utf-8"?>
<calcChain xmlns="http://schemas.openxmlformats.org/spreadsheetml/2006/main">
  <c r="C27" i="3" l="1"/>
  <c r="B27" i="3"/>
  <c r="B25" i="3"/>
  <c r="C25" i="3"/>
  <c r="F27" i="3"/>
  <c r="G15" i="3"/>
  <c r="G16" i="3"/>
  <c r="G17" i="3"/>
  <c r="G18" i="3"/>
  <c r="G19" i="3"/>
  <c r="G20" i="3"/>
  <c r="G21" i="3"/>
  <c r="G23" i="3"/>
  <c r="G24" i="3"/>
  <c r="G25" i="3"/>
  <c r="G26" i="3"/>
  <c r="G28" i="3"/>
  <c r="G29" i="3"/>
  <c r="G30" i="3"/>
  <c r="G31" i="3"/>
  <c r="G32" i="3"/>
  <c r="G33" i="3"/>
  <c r="G34" i="3"/>
  <c r="G35" i="3"/>
  <c r="C14" i="3"/>
  <c r="G14" i="3" s="1"/>
  <c r="G27" i="3" l="1"/>
  <c r="F36" i="3" l="1"/>
  <c r="E36" i="3"/>
  <c r="D36" i="3"/>
  <c r="C36" i="3"/>
  <c r="B36" i="3"/>
  <c r="F22" i="3"/>
  <c r="E22" i="3"/>
  <c r="D22" i="3"/>
  <c r="C22" i="3"/>
  <c r="B22" i="3"/>
  <c r="G13" i="3"/>
  <c r="G22" i="3" l="1"/>
  <c r="D37" i="3"/>
  <c r="E37" i="3"/>
  <c r="C37" i="3"/>
  <c r="G36" i="3"/>
  <c r="F37" i="3"/>
  <c r="B37" i="3"/>
  <c r="B25" i="1"/>
  <c r="C25" i="1"/>
  <c r="B26" i="1"/>
  <c r="C26" i="1"/>
  <c r="F35" i="2"/>
  <c r="E35" i="2"/>
  <c r="D35" i="2"/>
  <c r="D36" i="2" s="1"/>
  <c r="C35" i="2"/>
  <c r="B35" i="2"/>
  <c r="G35" i="2" s="1"/>
  <c r="G34" i="2"/>
  <c r="G33" i="2"/>
  <c r="G32" i="2"/>
  <c r="G31" i="2"/>
  <c r="G30" i="2"/>
  <c r="G29" i="2"/>
  <c r="G28" i="2"/>
  <c r="G27" i="2"/>
  <c r="C26" i="2"/>
  <c r="B26" i="2"/>
  <c r="G26" i="2" s="1"/>
  <c r="G25" i="2"/>
  <c r="C25" i="2"/>
  <c r="B25" i="2"/>
  <c r="G24" i="2"/>
  <c r="F22" i="2"/>
  <c r="F36" i="2" s="1"/>
  <c r="E22" i="2"/>
  <c r="E36" i="2" s="1"/>
  <c r="D22" i="2"/>
  <c r="B22" i="2"/>
  <c r="G21" i="2"/>
  <c r="G20" i="2"/>
  <c r="G19" i="2"/>
  <c r="G18" i="2"/>
  <c r="G17" i="2"/>
  <c r="G16" i="2"/>
  <c r="G15" i="2"/>
  <c r="C14" i="2"/>
  <c r="C22" i="2" s="1"/>
  <c r="C36" i="2" s="1"/>
  <c r="G13" i="2"/>
  <c r="G34" i="1"/>
  <c r="G33" i="1"/>
  <c r="G32" i="1"/>
  <c r="G31" i="1"/>
  <c r="G30" i="1"/>
  <c r="G29" i="1"/>
  <c r="G28" i="1"/>
  <c r="G27" i="1"/>
  <c r="G24" i="1"/>
  <c r="F35" i="1"/>
  <c r="F36" i="1" s="1"/>
  <c r="E35" i="1"/>
  <c r="E36" i="1" s="1"/>
  <c r="D35" i="1"/>
  <c r="D36" i="1" s="1"/>
  <c r="G22" i="1"/>
  <c r="F22" i="1"/>
  <c r="E22" i="1"/>
  <c r="D22" i="1"/>
  <c r="C22" i="1"/>
  <c r="B22" i="1"/>
  <c r="G21" i="1"/>
  <c r="G20" i="1"/>
  <c r="G19" i="1"/>
  <c r="G18" i="1"/>
  <c r="G17" i="1"/>
  <c r="G16" i="1"/>
  <c r="G15" i="1"/>
  <c r="G14" i="1"/>
  <c r="G13" i="1"/>
  <c r="C14" i="1"/>
  <c r="G37" i="3" l="1"/>
  <c r="B35" i="1"/>
  <c r="B36" i="1" s="1"/>
  <c r="G14" i="2"/>
  <c r="G22" i="2" s="1"/>
  <c r="G36" i="2" s="1"/>
  <c r="G37" i="2" s="1"/>
  <c r="B36" i="2"/>
  <c r="C35" i="1"/>
  <c r="G25" i="1"/>
  <c r="G26" i="1"/>
  <c r="C36" i="1" l="1"/>
  <c r="G35" i="1"/>
  <c r="G36" i="1" s="1"/>
</calcChain>
</file>

<file path=xl/comments1.xml><?xml version="1.0" encoding="utf-8"?>
<comments xmlns="http://schemas.openxmlformats.org/spreadsheetml/2006/main">
  <authors>
    <author>dell</author>
  </authors>
  <commentList>
    <comment ref="C32" authorId="0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C32" authorId="0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sharedStrings.xml><?xml version="1.0" encoding="utf-8"?>
<sst xmlns="http://schemas.openxmlformats.org/spreadsheetml/2006/main" count="126" uniqueCount="46">
  <si>
    <t>FDP Form 8 - Local Disaster Risk Reduction and Management Fund Utilization</t>
  </si>
  <si>
    <t>(Commission on Audit Form)</t>
  </si>
  <si>
    <t>LOCAL DISASTER RISK REDUCTION AND MANAGEMENT FUND UTILIZATION</t>
  </si>
  <si>
    <t>Province, City or Municipality Asingan</t>
  </si>
  <si>
    <t>Particulars</t>
  </si>
  <si>
    <t>LDRRM Fund</t>
  </si>
  <si>
    <t>NDRRM Fund</t>
  </si>
  <si>
    <t>From Other LGUs</t>
  </si>
  <si>
    <t>From Other
Sources</t>
  </si>
  <si>
    <t>Total</t>
  </si>
  <si>
    <t>Quick Response
Fund (QRF)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</si>
  <si>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</si>
  <si>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</si>
  <si>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</si>
  <si>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</si>
  <si>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Previous Years' Appropriations Transferred to the Special Trust Fund</t>
  </si>
  <si>
    <t xml:space="preserve">                   (Year 2) - 2017</t>
  </si>
  <si>
    <t xml:space="preserve">                   (Year 3) - 2016</t>
  </si>
  <si>
    <t xml:space="preserve">                   (Year 4) - 2015</t>
  </si>
  <si>
    <t xml:space="preserve">       Transfer/Grants</t>
  </si>
  <si>
    <t xml:space="preserve">       Total Funds Available</t>
  </si>
  <si>
    <t>B. Utilization</t>
  </si>
  <si>
    <t xml:space="preserve">     Medicines</t>
  </si>
  <si>
    <t xml:space="preserve">     Food Supplies</t>
  </si>
  <si>
    <t xml:space="preserve">     Other Supplies - tarpaulin etc.</t>
  </si>
  <si>
    <t xml:space="preserve">     Repair of Evacuation Center</t>
  </si>
  <si>
    <t xml:space="preserve">     Trainings</t>
  </si>
  <si>
    <t xml:space="preserve">     Construction of Evacuation
      Center</t>
  </si>
  <si>
    <t xml:space="preserve">    Equipment</t>
  </si>
  <si>
    <t xml:space="preserve">     Construction/Rehabilitation for 
      Preventive Measures</t>
  </si>
  <si>
    <t xml:space="preserve">    Transfers to other LGUs</t>
  </si>
  <si>
    <t xml:space="preserve">    Total Utilization</t>
  </si>
  <si>
    <t xml:space="preserve">    Unutilized Balance</t>
  </si>
  <si>
    <t xml:space="preserve">We hereby certify that we have reviewed the contents and hereby attest to the veracity and correctness of tha data or information contained in this document.
</t>
  </si>
  <si>
    <t>MARJORIE V. TINTE</t>
  </si>
  <si>
    <t>ENGR. CARLOS F. LOPEZ, JR.</t>
  </si>
  <si>
    <t>Municipal Accountant</t>
  </si>
  <si>
    <t>Municipal Mayor</t>
  </si>
  <si>
    <t>1st QUARTER, CY 2020</t>
  </si>
  <si>
    <t>2nd QUARTER, CY 2020</t>
  </si>
  <si>
    <t xml:space="preserve">                   (Year 1)- 2019</t>
  </si>
  <si>
    <t xml:space="preserve">                   (Year 2) - 2018</t>
  </si>
  <si>
    <t>3rd QUARTER, CY 2020</t>
  </si>
  <si>
    <t xml:space="preserve">     Financial/Cash Assistance</t>
  </si>
  <si>
    <t>NOTE: Donations in kind that can not be measured was not included in this report.</t>
  </si>
  <si>
    <t xml:space="preserve">             Unutilized Balance from SAP  1st tranche was already refunded to the DSWD RO1 last July 2020 (P99,000.00)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</si>
</sst>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Arial Narrow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6" fillId="0" borderId="0" xfId="0" applyFont="1"/>
    <xf numFmtId="0" fontId="0" fillId="0" borderId="1" xfId="0" applyBorder="1" applyAlignment="1"/>
    <xf numFmtId="0" fontId="0" fillId="0" borderId="1" xfId="0" applyBorder="1"/>
    <xf numFmtId="43" fontId="0" fillId="0" borderId="1" xfId="0" applyNumberFormat="1" applyBorder="1"/>
    <xf numFmtId="0" fontId="6" fillId="0" borderId="1" xfId="0" applyFont="1" applyBorder="1"/>
    <xf numFmtId="43" fontId="0" fillId="0" borderId="1" xfId="1" applyFont="1" applyBorder="1"/>
    <xf numFmtId="0" fontId="6" fillId="0" borderId="1" xfId="0" applyFont="1" applyBorder="1" applyAlignment="1">
      <alignment vertical="top" wrapText="1"/>
    </xf>
    <xf numFmtId="43" fontId="6" fillId="0" borderId="1" xfId="1" applyFont="1" applyBorder="1" applyAlignment="1">
      <alignment vertical="center" wrapText="1"/>
    </xf>
    <xf numFmtId="0" fontId="8" fillId="0" borderId="2" xfId="0" applyFont="1" applyBorder="1" applyAlignment="1">
      <alignment vertical="top"/>
    </xf>
    <xf numFmtId="43" fontId="6" fillId="0" borderId="3" xfId="1" applyFont="1" applyBorder="1" applyAlignment="1">
      <alignment vertical="center" wrapText="1"/>
    </xf>
    <xf numFmtId="43" fontId="6" fillId="0" borderId="4" xfId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6" fillId="0" borderId="5" xfId="1" applyFont="1" applyBorder="1" applyAlignment="1">
      <alignment vertical="center" wrapText="1"/>
    </xf>
    <xf numFmtId="0" fontId="7" fillId="0" borderId="1" xfId="0" applyFont="1" applyBorder="1" applyAlignment="1"/>
    <xf numFmtId="43" fontId="0" fillId="0" borderId="1" xfId="1" applyFont="1" applyBorder="1" applyAlignment="1"/>
    <xf numFmtId="43" fontId="0" fillId="0" borderId="0" xfId="0" applyNumberFormat="1"/>
    <xf numFmtId="0" fontId="7" fillId="0" borderId="1" xfId="0" applyFont="1" applyBorder="1"/>
    <xf numFmtId="0" fontId="0" fillId="0" borderId="0" xfId="0" applyAlignment="1">
      <alignment vertical="center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/>
    <xf numFmtId="0" fontId="0" fillId="0" borderId="0" xfId="0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/>
    <xf numFmtId="0" fontId="6" fillId="0" borderId="0" xfId="0" applyFont="1" applyFill="1"/>
    <xf numFmtId="0" fontId="0" fillId="0" borderId="1" xfId="0" applyFill="1" applyBorder="1" applyAlignment="1"/>
    <xf numFmtId="0" fontId="0" fillId="0" borderId="1" xfId="0" applyFill="1" applyBorder="1"/>
    <xf numFmtId="43" fontId="0" fillId="0" borderId="1" xfId="0" applyNumberFormat="1" applyFill="1" applyBorder="1"/>
    <xf numFmtId="0" fontId="6" fillId="0" borderId="1" xfId="0" applyFont="1" applyFill="1" applyBorder="1"/>
    <xf numFmtId="43" fontId="0" fillId="0" borderId="1" xfId="1" applyFont="1" applyFill="1" applyBorder="1"/>
    <xf numFmtId="0" fontId="6" fillId="0" borderId="1" xfId="0" applyFont="1" applyFill="1" applyBorder="1" applyAlignment="1">
      <alignment vertical="top" wrapText="1"/>
    </xf>
    <xf numFmtId="43" fontId="6" fillId="0" borderId="1" xfId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top"/>
    </xf>
    <xf numFmtId="43" fontId="6" fillId="0" borderId="3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3" fontId="6" fillId="0" borderId="5" xfId="1" applyFont="1" applyFill="1" applyBorder="1" applyAlignment="1">
      <alignment vertical="center" wrapText="1"/>
    </xf>
    <xf numFmtId="0" fontId="12" fillId="0" borderId="1" xfId="0" applyFont="1" applyFill="1" applyBorder="1" applyAlignment="1"/>
    <xf numFmtId="43" fontId="2" fillId="0" borderId="1" xfId="1" applyFont="1" applyFill="1" applyBorder="1" applyAlignment="1"/>
    <xf numFmtId="43" fontId="2" fillId="0" borderId="1" xfId="1" applyFont="1" applyFill="1" applyBorder="1"/>
    <xf numFmtId="43" fontId="2" fillId="0" borderId="0" xfId="0" applyNumberFormat="1" applyFont="1" applyFill="1"/>
    <xf numFmtId="0" fontId="2" fillId="0" borderId="0" xfId="0" applyFont="1" applyFill="1"/>
    <xf numFmtId="0" fontId="7" fillId="0" borderId="1" xfId="0" applyFont="1" applyFill="1" applyBorder="1" applyAlignment="1"/>
    <xf numFmtId="43" fontId="0" fillId="0" borderId="1" xfId="1" applyFont="1" applyFill="1" applyBorder="1" applyAlignment="1"/>
    <xf numFmtId="0" fontId="7" fillId="0" borderId="1" xfId="0" applyFont="1" applyFill="1" applyBorder="1"/>
    <xf numFmtId="0" fontId="0" fillId="0" borderId="0" xfId="0" applyFill="1" applyAlignment="1">
      <alignment vertical="center"/>
    </xf>
    <xf numFmtId="0" fontId="12" fillId="0" borderId="1" xfId="0" applyFont="1" applyFill="1" applyBorder="1"/>
    <xf numFmtId="164" fontId="0" fillId="0" borderId="0" xfId="0" applyNumberFormat="1" applyFill="1"/>
    <xf numFmtId="43" fontId="0" fillId="0" borderId="0" xfId="0" applyNumberFormat="1" applyFill="1"/>
    <xf numFmtId="0" fontId="7" fillId="0" borderId="0" xfId="0" applyFont="1" applyFill="1" applyAlignment="1">
      <alignment horizontal="left" vertical="top" wrapText="1"/>
    </xf>
    <xf numFmtId="0" fontId="4" fillId="0" borderId="0" xfId="0" applyFont="1" applyFill="1" applyAlignment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/>
    </xf>
    <xf numFmtId="43" fontId="8" fillId="0" borderId="0" xfId="1" applyFont="1" applyFill="1"/>
    <xf numFmtId="0" fontId="8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3" fontId="0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3" fontId="0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43" fontId="0" fillId="0" borderId="1" xfId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zoomScaleSheetLayoutView="130" workbookViewId="0">
      <selection activeCell="D30" sqref="D30:D31"/>
    </sheetView>
  </sheetViews>
  <sheetFormatPr defaultRowHeight="15" x14ac:dyDescent="0.25"/>
  <cols>
    <col min="1" max="1" width="30.140625" style="29" customWidth="1"/>
    <col min="2" max="2" width="14" style="29" customWidth="1"/>
    <col min="3" max="3" width="15.5703125" style="29" customWidth="1"/>
    <col min="4" max="4" width="17.140625" style="29" customWidth="1"/>
    <col min="5" max="5" width="15" style="29" customWidth="1"/>
    <col min="6" max="6" width="14.85546875" style="29" customWidth="1"/>
    <col min="7" max="7" width="16.5703125" style="29" customWidth="1"/>
    <col min="8" max="8" width="11.140625" style="29" bestFit="1" customWidth="1"/>
    <col min="9" max="16384" width="9.140625" style="29"/>
  </cols>
  <sheetData>
    <row r="1" spans="1:11" ht="11.25" customHeight="1" x14ac:dyDescent="0.25">
      <c r="A1" s="73" t="s">
        <v>0</v>
      </c>
      <c r="B1" s="73"/>
      <c r="C1" s="73"/>
      <c r="D1" s="73"/>
    </row>
    <row r="2" spans="1:11" ht="11.25" customHeight="1" x14ac:dyDescent="0.25">
      <c r="A2" s="30" t="s">
        <v>1</v>
      </c>
      <c r="B2" s="30"/>
      <c r="C2" s="30"/>
      <c r="D2" s="30"/>
    </row>
    <row r="3" spans="1:11" ht="7.5" customHeight="1" x14ac:dyDescent="0.25">
      <c r="A3" s="31"/>
    </row>
    <row r="4" spans="1:11" x14ac:dyDescent="0.25">
      <c r="A4" s="74" t="s">
        <v>2</v>
      </c>
      <c r="B4" s="74"/>
      <c r="C4" s="74"/>
      <c r="D4" s="74"/>
      <c r="E4" s="74"/>
      <c r="F4" s="74"/>
      <c r="G4" s="74"/>
    </row>
    <row r="5" spans="1:11" x14ac:dyDescent="0.25">
      <c r="A5" s="75" t="s">
        <v>42</v>
      </c>
      <c r="B5" s="75"/>
      <c r="C5" s="75"/>
      <c r="D5" s="75"/>
      <c r="E5" s="75"/>
      <c r="F5" s="75"/>
      <c r="G5" s="75"/>
      <c r="H5" s="32"/>
      <c r="I5" s="32"/>
      <c r="J5" s="32"/>
      <c r="K5" s="32"/>
    </row>
    <row r="6" spans="1:11" x14ac:dyDescent="0.25">
      <c r="C6" s="33" t="s">
        <v>3</v>
      </c>
    </row>
    <row r="8" spans="1:11" x14ac:dyDescent="0.25">
      <c r="A8" s="76" t="s">
        <v>4</v>
      </c>
      <c r="B8" s="77" t="s">
        <v>5</v>
      </c>
      <c r="C8" s="77"/>
      <c r="D8" s="76" t="s">
        <v>6</v>
      </c>
      <c r="E8" s="76" t="s">
        <v>7</v>
      </c>
      <c r="F8" s="78" t="s">
        <v>8</v>
      </c>
      <c r="G8" s="76" t="s">
        <v>9</v>
      </c>
    </row>
    <row r="9" spans="1:11" x14ac:dyDescent="0.25">
      <c r="A9" s="76"/>
      <c r="B9" s="79" t="s">
        <v>10</v>
      </c>
      <c r="C9" s="81" t="s">
        <v>11</v>
      </c>
      <c r="D9" s="76"/>
      <c r="E9" s="76"/>
      <c r="F9" s="76"/>
      <c r="G9" s="76"/>
    </row>
    <row r="10" spans="1:11" x14ac:dyDescent="0.25">
      <c r="A10" s="76"/>
      <c r="B10" s="80"/>
      <c r="C10" s="82"/>
      <c r="D10" s="76"/>
      <c r="E10" s="76"/>
      <c r="F10" s="76"/>
      <c r="G10" s="76"/>
    </row>
    <row r="11" spans="1:11" x14ac:dyDescent="0.25">
      <c r="A11" s="76"/>
      <c r="B11" s="80"/>
      <c r="C11" s="82"/>
      <c r="D11" s="76"/>
      <c r="E11" s="76"/>
      <c r="F11" s="76"/>
      <c r="G11" s="76"/>
    </row>
    <row r="12" spans="1:11" x14ac:dyDescent="0.25">
      <c r="A12" s="34" t="s">
        <v>12</v>
      </c>
      <c r="B12" s="35"/>
      <c r="C12" s="36"/>
      <c r="D12" s="36"/>
      <c r="E12" s="35"/>
      <c r="F12" s="35"/>
      <c r="G12" s="35"/>
    </row>
    <row r="13" spans="1:11" x14ac:dyDescent="0.25">
      <c r="A13" s="37" t="s">
        <v>13</v>
      </c>
      <c r="B13" s="38">
        <v>2467691.62</v>
      </c>
      <c r="C13" s="38">
        <v>5538708.1799999997</v>
      </c>
      <c r="D13" s="38"/>
      <c r="E13" s="38"/>
      <c r="F13" s="38">
        <v>477432</v>
      </c>
      <c r="G13" s="38">
        <f>SUM(B13:F13)</f>
        <v>8483831.8000000007</v>
      </c>
    </row>
    <row r="14" spans="1:11" x14ac:dyDescent="0.25">
      <c r="A14" s="37" t="s">
        <v>14</v>
      </c>
      <c r="B14" s="38"/>
      <c r="C14" s="38">
        <f>200000</f>
        <v>200000</v>
      </c>
      <c r="D14" s="38"/>
      <c r="E14" s="38"/>
      <c r="F14" s="38"/>
      <c r="G14" s="38">
        <f t="shared" ref="G14:G37" si="0">SUM(B14:F14)</f>
        <v>200000</v>
      </c>
    </row>
    <row r="15" spans="1:11" ht="30.6" customHeight="1" x14ac:dyDescent="0.25">
      <c r="A15" s="39" t="s">
        <v>15</v>
      </c>
      <c r="B15" s="40"/>
      <c r="C15" s="40"/>
      <c r="D15" s="40"/>
      <c r="E15" s="40"/>
      <c r="F15" s="40"/>
      <c r="G15" s="38">
        <f t="shared" si="0"/>
        <v>0</v>
      </c>
    </row>
    <row r="16" spans="1:11" ht="14.45" customHeight="1" x14ac:dyDescent="0.25">
      <c r="A16" s="41" t="s">
        <v>40</v>
      </c>
      <c r="B16" s="42">
        <v>3794651.4299999997</v>
      </c>
      <c r="C16" s="42"/>
      <c r="D16" s="42"/>
      <c r="E16" s="42"/>
      <c r="F16" s="42"/>
      <c r="G16" s="38">
        <f t="shared" si="0"/>
        <v>3794651.4299999997</v>
      </c>
    </row>
    <row r="17" spans="1:9" ht="14.45" customHeight="1" x14ac:dyDescent="0.25">
      <c r="A17" s="41" t="s">
        <v>41</v>
      </c>
      <c r="B17" s="42">
        <v>504753.15</v>
      </c>
      <c r="C17" s="42">
        <v>485849.89999999997</v>
      </c>
      <c r="D17" s="42"/>
      <c r="E17" s="42"/>
      <c r="F17" s="42"/>
      <c r="G17" s="38">
        <f t="shared" si="0"/>
        <v>990603.05</v>
      </c>
    </row>
    <row r="18" spans="1:9" ht="14.45" customHeight="1" x14ac:dyDescent="0.25">
      <c r="A18" s="41" t="s">
        <v>16</v>
      </c>
      <c r="B18" s="42">
        <v>90500</v>
      </c>
      <c r="C18" s="42">
        <v>209500</v>
      </c>
      <c r="D18" s="42"/>
      <c r="E18" s="42"/>
      <c r="F18" s="42"/>
      <c r="G18" s="38">
        <f t="shared" si="0"/>
        <v>300000</v>
      </c>
    </row>
    <row r="19" spans="1:9" x14ac:dyDescent="0.25">
      <c r="A19" s="41" t="s">
        <v>17</v>
      </c>
      <c r="B19" s="42">
        <v>500000</v>
      </c>
      <c r="C19" s="42"/>
      <c r="D19" s="42"/>
      <c r="E19" s="42"/>
      <c r="F19" s="42"/>
      <c r="G19" s="38">
        <f t="shared" si="0"/>
        <v>500000</v>
      </c>
    </row>
    <row r="20" spans="1:9" ht="15.6" customHeight="1" x14ac:dyDescent="0.25">
      <c r="A20" s="41" t="s">
        <v>18</v>
      </c>
      <c r="B20" s="43"/>
      <c r="C20" s="43"/>
      <c r="D20" s="43"/>
      <c r="E20" s="43"/>
      <c r="F20" s="43"/>
      <c r="G20" s="38">
        <f t="shared" si="0"/>
        <v>0</v>
      </c>
    </row>
    <row r="21" spans="1:9" x14ac:dyDescent="0.25">
      <c r="A21" s="44" t="s">
        <v>19</v>
      </c>
      <c r="B21" s="40"/>
      <c r="C21" s="45"/>
      <c r="D21" s="40"/>
      <c r="E21" s="45"/>
      <c r="F21" s="40">
        <v>65904363</v>
      </c>
      <c r="G21" s="38">
        <f t="shared" si="0"/>
        <v>65904363</v>
      </c>
    </row>
    <row r="22" spans="1:9" s="50" customFormat="1" x14ac:dyDescent="0.25">
      <c r="A22" s="46" t="s">
        <v>20</v>
      </c>
      <c r="B22" s="47">
        <f>SUM(B13:B21)</f>
        <v>7357596.2000000002</v>
      </c>
      <c r="C22" s="47">
        <f t="shared" ref="C22:F22" si="1">SUM(C13:C21)</f>
        <v>6434058.0800000001</v>
      </c>
      <c r="D22" s="47">
        <f t="shared" si="1"/>
        <v>0</v>
      </c>
      <c r="E22" s="47">
        <f t="shared" si="1"/>
        <v>0</v>
      </c>
      <c r="F22" s="47">
        <f t="shared" si="1"/>
        <v>66381795</v>
      </c>
      <c r="G22" s="48">
        <f t="shared" si="0"/>
        <v>80173449.280000001</v>
      </c>
      <c r="H22" s="49">
        <v>0</v>
      </c>
    </row>
    <row r="23" spans="1:9" x14ac:dyDescent="0.25">
      <c r="A23" s="51" t="s">
        <v>21</v>
      </c>
      <c r="B23" s="52"/>
      <c r="C23" s="52"/>
      <c r="D23" s="52"/>
      <c r="E23" s="52"/>
      <c r="F23" s="52"/>
      <c r="G23" s="38">
        <f t="shared" si="0"/>
        <v>0</v>
      </c>
    </row>
    <row r="24" spans="1:9" ht="14.45" customHeight="1" x14ac:dyDescent="0.25">
      <c r="A24" s="51" t="s">
        <v>22</v>
      </c>
      <c r="B24" s="52">
        <v>49955</v>
      </c>
      <c r="C24" s="52">
        <v>26324</v>
      </c>
      <c r="D24" s="52"/>
      <c r="E24" s="52"/>
      <c r="F24" s="52">
        <v>1976922</v>
      </c>
      <c r="G24" s="38">
        <f t="shared" si="0"/>
        <v>2053201</v>
      </c>
    </row>
    <row r="25" spans="1:9" ht="14.45" customHeight="1" x14ac:dyDescent="0.25">
      <c r="A25" s="51" t="s">
        <v>23</v>
      </c>
      <c r="B25" s="52">
        <f>2313230.57+1391725</f>
        <v>3704955.57</v>
      </c>
      <c r="C25" s="52">
        <f>4792819.88</f>
        <v>4792819.88</v>
      </c>
      <c r="D25" s="52"/>
      <c r="E25" s="52"/>
      <c r="F25" s="52">
        <v>10920520.02</v>
      </c>
      <c r="G25" s="38">
        <f t="shared" si="0"/>
        <v>19418295.469999999</v>
      </c>
    </row>
    <row r="26" spans="1:9" ht="14.45" customHeight="1" x14ac:dyDescent="0.25">
      <c r="A26" s="51" t="s">
        <v>43</v>
      </c>
      <c r="B26" s="52"/>
      <c r="C26" s="52"/>
      <c r="D26" s="52"/>
      <c r="E26" s="52"/>
      <c r="F26" s="52">
        <v>51051000</v>
      </c>
      <c r="G26" s="38">
        <f t="shared" si="0"/>
        <v>51051000</v>
      </c>
    </row>
    <row r="27" spans="1:9" ht="14.45" customHeight="1" x14ac:dyDescent="0.25">
      <c r="A27" s="51" t="s">
        <v>24</v>
      </c>
      <c r="B27" s="52">
        <f>68114+46094.75+38100+845700</f>
        <v>998008.75</v>
      </c>
      <c r="C27" s="52">
        <f>9430.43+462232</f>
        <v>471662.43</v>
      </c>
      <c r="D27" s="52"/>
      <c r="E27" s="52"/>
      <c r="F27" s="52">
        <f>778763+429277+111312.98</f>
        <v>1319352.98</v>
      </c>
      <c r="G27" s="38">
        <f t="shared" si="0"/>
        <v>2789024.16</v>
      </c>
    </row>
    <row r="28" spans="1:9" ht="14.45" customHeight="1" x14ac:dyDescent="0.25">
      <c r="A28" s="51" t="s">
        <v>25</v>
      </c>
      <c r="B28" s="52"/>
      <c r="C28" s="52"/>
      <c r="D28" s="52"/>
      <c r="E28" s="52"/>
      <c r="F28" s="52"/>
      <c r="G28" s="38">
        <f t="shared" si="0"/>
        <v>0</v>
      </c>
    </row>
    <row r="29" spans="1:9" ht="14.45" customHeight="1" x14ac:dyDescent="0.25">
      <c r="A29" s="51" t="s">
        <v>26</v>
      </c>
      <c r="B29" s="52"/>
      <c r="C29" s="52"/>
      <c r="D29" s="52"/>
      <c r="E29" s="52"/>
      <c r="F29" s="52"/>
      <c r="G29" s="38">
        <f t="shared" si="0"/>
        <v>0</v>
      </c>
    </row>
    <row r="30" spans="1:9" x14ac:dyDescent="0.25">
      <c r="A30" s="70" t="s">
        <v>27</v>
      </c>
      <c r="B30" s="72"/>
      <c r="C30" s="72"/>
      <c r="D30" s="72"/>
      <c r="E30" s="72"/>
      <c r="F30" s="72"/>
      <c r="G30" s="38">
        <f t="shared" si="0"/>
        <v>0</v>
      </c>
      <c r="I30" s="50"/>
    </row>
    <row r="31" spans="1:9" x14ac:dyDescent="0.25">
      <c r="A31" s="71"/>
      <c r="B31" s="72"/>
      <c r="C31" s="72"/>
      <c r="D31" s="72"/>
      <c r="E31" s="72"/>
      <c r="F31" s="72"/>
      <c r="G31" s="38">
        <f t="shared" si="0"/>
        <v>0</v>
      </c>
    </row>
    <row r="32" spans="1:9" ht="14.45" customHeight="1" x14ac:dyDescent="0.25">
      <c r="A32" s="53" t="s">
        <v>28</v>
      </c>
      <c r="B32" s="38"/>
      <c r="C32" s="38"/>
      <c r="D32" s="38"/>
      <c r="E32" s="38"/>
      <c r="F32" s="38">
        <v>765000</v>
      </c>
      <c r="G32" s="38">
        <f t="shared" si="0"/>
        <v>765000</v>
      </c>
    </row>
    <row r="33" spans="1:11" s="54" customFormat="1" x14ac:dyDescent="0.25">
      <c r="A33" s="67" t="s">
        <v>29</v>
      </c>
      <c r="C33" s="69"/>
      <c r="D33" s="69"/>
      <c r="E33" s="69"/>
      <c r="F33" s="69"/>
      <c r="G33" s="38">
        <f t="shared" si="0"/>
        <v>0</v>
      </c>
    </row>
    <row r="34" spans="1:11" s="54" customFormat="1" x14ac:dyDescent="0.25">
      <c r="A34" s="68"/>
      <c r="C34" s="69"/>
      <c r="D34" s="69"/>
      <c r="E34" s="69"/>
      <c r="F34" s="69"/>
      <c r="G34" s="38">
        <f t="shared" si="0"/>
        <v>0</v>
      </c>
    </row>
    <row r="35" spans="1:11" ht="14.45" customHeight="1" x14ac:dyDescent="0.25">
      <c r="A35" s="53" t="s">
        <v>30</v>
      </c>
      <c r="B35" s="38"/>
      <c r="C35" s="38"/>
      <c r="D35" s="38"/>
      <c r="E35" s="38"/>
      <c r="F35" s="38"/>
      <c r="G35" s="38">
        <f t="shared" si="0"/>
        <v>0</v>
      </c>
    </row>
    <row r="36" spans="1:11" x14ac:dyDescent="0.25">
      <c r="A36" s="53" t="s">
        <v>31</v>
      </c>
      <c r="B36" s="38">
        <f>SUM(B24:B35)</f>
        <v>4752919.32</v>
      </c>
      <c r="C36" s="38">
        <f t="shared" ref="C36:F36" si="2">SUM(C24:C35)</f>
        <v>5290806.3099999996</v>
      </c>
      <c r="D36" s="38">
        <f t="shared" si="2"/>
        <v>0</v>
      </c>
      <c r="E36" s="38">
        <f t="shared" si="2"/>
        <v>0</v>
      </c>
      <c r="F36" s="38">
        <f t="shared" si="2"/>
        <v>66032794.999999993</v>
      </c>
      <c r="G36" s="38">
        <f t="shared" si="0"/>
        <v>76076520.629999995</v>
      </c>
    </row>
    <row r="37" spans="1:11" s="50" customFormat="1" x14ac:dyDescent="0.25">
      <c r="A37" s="55" t="s">
        <v>32</v>
      </c>
      <c r="B37" s="48">
        <f>B22-B36</f>
        <v>2604676.88</v>
      </c>
      <c r="C37" s="48">
        <f t="shared" ref="C37:F37" si="3">C22-C36</f>
        <v>1143251.7700000005</v>
      </c>
      <c r="D37" s="48">
        <f t="shared" si="3"/>
        <v>0</v>
      </c>
      <c r="E37" s="48">
        <f t="shared" si="3"/>
        <v>0</v>
      </c>
      <c r="F37" s="48">
        <f t="shared" si="3"/>
        <v>349000.00000000745</v>
      </c>
      <c r="G37" s="48">
        <f t="shared" si="0"/>
        <v>4096928.6500000078</v>
      </c>
    </row>
    <row r="38" spans="1:11" ht="10.5" customHeight="1" x14ac:dyDescent="0.25">
      <c r="C38" s="56"/>
      <c r="G38" s="57"/>
    </row>
    <row r="39" spans="1:11" ht="14.45" customHeight="1" x14ac:dyDescent="0.25">
      <c r="A39" s="64" t="s">
        <v>33</v>
      </c>
      <c r="B39" s="64"/>
      <c r="C39" s="64"/>
      <c r="D39" s="64"/>
      <c r="E39" s="64"/>
      <c r="F39" s="64"/>
      <c r="G39" s="64"/>
    </row>
    <row r="40" spans="1:11" ht="9" customHeight="1" x14ac:dyDescent="0.25">
      <c r="A40" s="58"/>
      <c r="B40" s="58"/>
      <c r="C40" s="58"/>
      <c r="D40" s="58"/>
      <c r="E40" s="58"/>
      <c r="F40" s="58"/>
      <c r="G40" s="58"/>
    </row>
    <row r="41" spans="1:11" x14ac:dyDescent="0.25">
      <c r="C41" s="59"/>
      <c r="D41" s="59"/>
      <c r="E41" s="59"/>
      <c r="F41" s="59"/>
      <c r="G41" s="59"/>
    </row>
    <row r="42" spans="1:11" x14ac:dyDescent="0.25">
      <c r="A42" s="65" t="s">
        <v>34</v>
      </c>
      <c r="B42" s="65"/>
      <c r="E42" s="65" t="s">
        <v>35</v>
      </c>
      <c r="F42" s="65"/>
      <c r="G42" s="65"/>
    </row>
    <row r="43" spans="1:11" x14ac:dyDescent="0.25">
      <c r="A43" s="66" t="s">
        <v>36</v>
      </c>
      <c r="B43" s="66"/>
      <c r="E43" s="66" t="s">
        <v>37</v>
      </c>
      <c r="F43" s="66"/>
      <c r="G43" s="66"/>
    </row>
    <row r="44" spans="1:11" x14ac:dyDescent="0.25">
      <c r="A44" s="60"/>
      <c r="B44" s="60"/>
      <c r="E44" s="60"/>
      <c r="F44" s="60"/>
      <c r="G44" s="60"/>
    </row>
    <row r="45" spans="1:11" s="63" customFormat="1" ht="11.25" x14ac:dyDescent="0.2">
      <c r="A45" s="61" t="s">
        <v>44</v>
      </c>
      <c r="B45" s="61"/>
      <c r="C45" s="62"/>
      <c r="D45" s="62"/>
      <c r="E45" s="62"/>
      <c r="F45" s="62"/>
      <c r="G45" s="62"/>
      <c r="H45" s="62"/>
      <c r="I45" s="62"/>
      <c r="J45" s="62"/>
      <c r="K45" s="62"/>
    </row>
    <row r="46" spans="1:11" s="63" customFormat="1" ht="11.25" x14ac:dyDescent="0.2">
      <c r="A46" s="61" t="s">
        <v>45</v>
      </c>
      <c r="B46" s="61"/>
      <c r="C46" s="62"/>
      <c r="D46" s="62"/>
      <c r="E46" s="62"/>
      <c r="F46" s="62"/>
      <c r="G46" s="62"/>
      <c r="H46" s="62"/>
      <c r="I46" s="62"/>
      <c r="J46" s="62"/>
      <c r="K46" s="62"/>
    </row>
    <row r="47" spans="1:11" x14ac:dyDescent="0.25">
      <c r="A47" s="61"/>
      <c r="B47" s="60"/>
      <c r="E47" s="60"/>
      <c r="F47" s="60"/>
      <c r="G47" s="60"/>
    </row>
  </sheetData>
  <sheetProtection password="C1B6" sheet="1" objects="1" scenarios="1"/>
  <mergeCells count="27"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  <mergeCell ref="A30:A31"/>
    <mergeCell ref="B30:B31"/>
    <mergeCell ref="C30:C31"/>
    <mergeCell ref="D30:D31"/>
    <mergeCell ref="F30:F31"/>
    <mergeCell ref="E30:E31"/>
    <mergeCell ref="A33:A34"/>
    <mergeCell ref="C33:C34"/>
    <mergeCell ref="D33:D34"/>
    <mergeCell ref="E33:E34"/>
    <mergeCell ref="F33:F34"/>
    <mergeCell ref="A39:G39"/>
    <mergeCell ref="A42:B42"/>
    <mergeCell ref="E42:G42"/>
    <mergeCell ref="A43:B43"/>
    <mergeCell ref="E43:G43"/>
  </mergeCells>
  <pageMargins left="0.70866141732283472" right="0" top="0.23622047244094491" bottom="0" header="0.31496062992125984" footer="0.31496062992125984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view="pageBreakPreview" topLeftCell="A4" zoomScale="130" zoomScaleNormal="100" zoomScaleSheetLayoutView="130" workbookViewId="0">
      <selection activeCell="B49" sqref="B49"/>
    </sheetView>
  </sheetViews>
  <sheetFormatPr defaultRowHeight="15" x14ac:dyDescent="0.25"/>
  <cols>
    <col min="1" max="1" width="30.140625" customWidth="1"/>
    <col min="2" max="2" width="14" customWidth="1"/>
    <col min="3" max="3" width="15.5703125" customWidth="1"/>
    <col min="4" max="4" width="17.140625" customWidth="1"/>
    <col min="5" max="5" width="15" customWidth="1"/>
    <col min="6" max="6" width="14.140625" customWidth="1"/>
    <col min="7" max="7" width="16.5703125" customWidth="1"/>
    <col min="8" max="8" width="11.140625" bestFit="1" customWidth="1"/>
  </cols>
  <sheetData>
    <row r="1" spans="1:11" ht="11.25" customHeight="1" x14ac:dyDescent="0.25">
      <c r="A1" s="92" t="s">
        <v>0</v>
      </c>
      <c r="B1" s="92"/>
      <c r="C1" s="92"/>
      <c r="D1" s="92"/>
    </row>
    <row r="2" spans="1:11" ht="11.25" customHeight="1" x14ac:dyDescent="0.25">
      <c r="A2" s="1" t="s">
        <v>1</v>
      </c>
      <c r="B2" s="1"/>
      <c r="C2" s="1"/>
      <c r="D2" s="1"/>
    </row>
    <row r="3" spans="1:11" ht="7.5" customHeight="1" x14ac:dyDescent="0.25">
      <c r="A3" s="2"/>
    </row>
    <row r="4" spans="1:11" x14ac:dyDescent="0.25">
      <c r="A4" s="93" t="s">
        <v>2</v>
      </c>
      <c r="B4" s="93"/>
      <c r="C4" s="93"/>
      <c r="D4" s="93"/>
      <c r="E4" s="93"/>
      <c r="F4" s="93"/>
      <c r="G4" s="93"/>
    </row>
    <row r="5" spans="1:11" x14ac:dyDescent="0.25">
      <c r="A5" s="94" t="s">
        <v>39</v>
      </c>
      <c r="B5" s="94"/>
      <c r="C5" s="94"/>
      <c r="D5" s="94"/>
      <c r="E5" s="94"/>
      <c r="F5" s="94"/>
      <c r="G5" s="94"/>
      <c r="H5" s="3"/>
      <c r="I5" s="3"/>
      <c r="J5" s="3"/>
      <c r="K5" s="3"/>
    </row>
    <row r="6" spans="1:11" x14ac:dyDescent="0.25">
      <c r="C6" s="4" t="s">
        <v>3</v>
      </c>
    </row>
    <row r="8" spans="1:11" x14ac:dyDescent="0.25">
      <c r="A8" s="95" t="s">
        <v>4</v>
      </c>
      <c r="B8" s="96" t="s">
        <v>5</v>
      </c>
      <c r="C8" s="96"/>
      <c r="D8" s="95" t="s">
        <v>6</v>
      </c>
      <c r="E8" s="95" t="s">
        <v>7</v>
      </c>
      <c r="F8" s="97" t="s">
        <v>8</v>
      </c>
      <c r="G8" s="95" t="s">
        <v>9</v>
      </c>
    </row>
    <row r="9" spans="1:11" x14ac:dyDescent="0.25">
      <c r="A9" s="95"/>
      <c r="B9" s="98" t="s">
        <v>10</v>
      </c>
      <c r="C9" s="100" t="s">
        <v>11</v>
      </c>
      <c r="D9" s="95"/>
      <c r="E9" s="95"/>
      <c r="F9" s="95"/>
      <c r="G9" s="95"/>
    </row>
    <row r="10" spans="1:11" x14ac:dyDescent="0.25">
      <c r="A10" s="95"/>
      <c r="B10" s="99"/>
      <c r="C10" s="101"/>
      <c r="D10" s="95"/>
      <c r="E10" s="95"/>
      <c r="F10" s="95"/>
      <c r="G10" s="95"/>
    </row>
    <row r="11" spans="1:11" x14ac:dyDescent="0.25">
      <c r="A11" s="95"/>
      <c r="B11" s="99"/>
      <c r="C11" s="101"/>
      <c r="D11" s="95"/>
      <c r="E11" s="95"/>
      <c r="F11" s="95"/>
      <c r="G11" s="95"/>
    </row>
    <row r="12" spans="1:11" x14ac:dyDescent="0.25">
      <c r="A12" s="5" t="s">
        <v>12</v>
      </c>
      <c r="B12" s="6"/>
      <c r="C12" s="7"/>
      <c r="D12" s="7"/>
      <c r="E12" s="6"/>
      <c r="F12" s="6"/>
      <c r="G12" s="6"/>
    </row>
    <row r="13" spans="1:11" x14ac:dyDescent="0.25">
      <c r="A13" s="8" t="s">
        <v>13</v>
      </c>
      <c r="B13" s="9">
        <v>2467691.62</v>
      </c>
      <c r="C13" s="9">
        <v>5538708.1799999997</v>
      </c>
      <c r="D13" s="9"/>
      <c r="E13" s="9"/>
      <c r="F13" s="9"/>
      <c r="G13" s="9">
        <f>SUM(B13:F13)</f>
        <v>8006399.7999999998</v>
      </c>
    </row>
    <row r="14" spans="1:11" x14ac:dyDescent="0.25">
      <c r="A14" s="8" t="s">
        <v>14</v>
      </c>
      <c r="B14" s="9"/>
      <c r="C14" s="9">
        <f>200000+485849.9+209500</f>
        <v>895349.9</v>
      </c>
      <c r="D14" s="9"/>
      <c r="E14" s="9"/>
      <c r="F14" s="9"/>
      <c r="G14" s="9">
        <f t="shared" ref="G14:G21" si="0">SUM(B14:F14)</f>
        <v>895349.9</v>
      </c>
    </row>
    <row r="15" spans="1:11" ht="30.6" customHeight="1" x14ac:dyDescent="0.25">
      <c r="A15" s="10" t="s">
        <v>15</v>
      </c>
      <c r="B15" s="11"/>
      <c r="C15" s="11"/>
      <c r="D15" s="11"/>
      <c r="E15" s="11"/>
      <c r="F15" s="11"/>
      <c r="G15" s="9">
        <f t="shared" si="0"/>
        <v>0</v>
      </c>
    </row>
    <row r="16" spans="1:11" ht="14.45" customHeight="1" x14ac:dyDescent="0.25">
      <c r="A16" s="12" t="s">
        <v>40</v>
      </c>
      <c r="B16" s="13">
        <v>3794651.4299999997</v>
      </c>
      <c r="C16" s="13"/>
      <c r="D16" s="13"/>
      <c r="E16" s="13"/>
      <c r="F16" s="13"/>
      <c r="G16" s="9">
        <f t="shared" si="0"/>
        <v>3794651.4299999997</v>
      </c>
    </row>
    <row r="17" spans="1:8" ht="14.45" customHeight="1" x14ac:dyDescent="0.25">
      <c r="A17" s="12" t="s">
        <v>41</v>
      </c>
      <c r="B17" s="13">
        <v>504753.15</v>
      </c>
      <c r="C17" s="13"/>
      <c r="D17" s="13"/>
      <c r="E17" s="13"/>
      <c r="F17" s="13"/>
      <c r="G17" s="9">
        <f t="shared" si="0"/>
        <v>504753.15</v>
      </c>
    </row>
    <row r="18" spans="1:8" ht="14.45" customHeight="1" x14ac:dyDescent="0.25">
      <c r="A18" s="12" t="s">
        <v>16</v>
      </c>
      <c r="B18" s="13">
        <v>90500</v>
      </c>
      <c r="C18" s="13"/>
      <c r="D18" s="13"/>
      <c r="E18" s="13"/>
      <c r="F18" s="13"/>
      <c r="G18" s="9">
        <f t="shared" si="0"/>
        <v>90500</v>
      </c>
    </row>
    <row r="19" spans="1:8" x14ac:dyDescent="0.25">
      <c r="A19" s="12" t="s">
        <v>17</v>
      </c>
      <c r="B19" s="13">
        <v>500000</v>
      </c>
      <c r="C19" s="13"/>
      <c r="D19" s="13"/>
      <c r="E19" s="13"/>
      <c r="F19" s="13"/>
      <c r="G19" s="9">
        <f t="shared" si="0"/>
        <v>500000</v>
      </c>
    </row>
    <row r="20" spans="1:8" ht="15.6" customHeight="1" x14ac:dyDescent="0.25">
      <c r="A20" s="12" t="s">
        <v>18</v>
      </c>
      <c r="B20" s="14"/>
      <c r="C20" s="14"/>
      <c r="D20" s="14"/>
      <c r="E20" s="14"/>
      <c r="F20" s="14"/>
      <c r="G20" s="9">
        <f t="shared" si="0"/>
        <v>0</v>
      </c>
    </row>
    <row r="21" spans="1:8" x14ac:dyDescent="0.25">
      <c r="A21" s="15" t="s">
        <v>19</v>
      </c>
      <c r="B21" s="11"/>
      <c r="C21" s="16"/>
      <c r="D21" s="11"/>
      <c r="E21" s="16"/>
      <c r="F21" s="11"/>
      <c r="G21" s="9">
        <f t="shared" si="0"/>
        <v>0</v>
      </c>
    </row>
    <row r="22" spans="1:8" x14ac:dyDescent="0.25">
      <c r="A22" s="17" t="s">
        <v>20</v>
      </c>
      <c r="B22" s="18">
        <f>SUM(B13:B21)</f>
        <v>7357596.2000000002</v>
      </c>
      <c r="C22" s="18">
        <f t="shared" ref="C22:G22" si="1">SUM(C13:C21)</f>
        <v>6434058.0800000001</v>
      </c>
      <c r="D22" s="18">
        <f t="shared" si="1"/>
        <v>0</v>
      </c>
      <c r="E22" s="18">
        <f t="shared" si="1"/>
        <v>0</v>
      </c>
      <c r="F22" s="18">
        <f t="shared" si="1"/>
        <v>0</v>
      </c>
      <c r="G22" s="18">
        <f t="shared" si="1"/>
        <v>13791654.279999999</v>
      </c>
      <c r="H22" s="19">
        <v>0</v>
      </c>
    </row>
    <row r="23" spans="1:8" x14ac:dyDescent="0.25">
      <c r="A23" s="17" t="s">
        <v>21</v>
      </c>
      <c r="B23" s="18"/>
      <c r="C23" s="18"/>
      <c r="D23" s="18"/>
      <c r="E23" s="18"/>
      <c r="F23" s="18"/>
      <c r="G23" s="18"/>
    </row>
    <row r="24" spans="1:8" ht="14.45" customHeight="1" x14ac:dyDescent="0.25">
      <c r="A24" s="17" t="s">
        <v>22</v>
      </c>
      <c r="B24" s="18"/>
      <c r="C24" s="18">
        <v>26324</v>
      </c>
      <c r="D24" s="18"/>
      <c r="E24" s="18"/>
      <c r="F24" s="18"/>
      <c r="G24" s="9">
        <f t="shared" ref="G24:G35" si="2">SUM(B24:F24)</f>
        <v>26324</v>
      </c>
    </row>
    <row r="25" spans="1:8" ht="14.45" customHeight="1" x14ac:dyDescent="0.25">
      <c r="A25" s="17" t="s">
        <v>23</v>
      </c>
      <c r="B25" s="18">
        <f>1432822+12114+283020+250000+106020+159030+5965+31500+7875+804125+442500+23400</f>
        <v>3558371</v>
      </c>
      <c r="C25" s="18">
        <f>250000+25200+337800+312500+312500+125000+24000+495000+30000+31500+625000+105489.9+194700+900000+39825+900000</f>
        <v>4708514.9000000004</v>
      </c>
      <c r="D25" s="18"/>
      <c r="E25" s="18"/>
      <c r="F25" s="18"/>
      <c r="G25" s="9">
        <f t="shared" si="2"/>
        <v>8266885.9000000004</v>
      </c>
    </row>
    <row r="26" spans="1:8" ht="14.45" customHeight="1" x14ac:dyDescent="0.25">
      <c r="A26" s="17" t="s">
        <v>24</v>
      </c>
      <c r="B26" s="18">
        <f>4800+6750+22500+5100+43700+26722.05+135000+19372.7+11250+3473.57</f>
        <v>278668.32</v>
      </c>
      <c r="C26" s="18">
        <f>45725+9500+17000+120000+6854+2576.43</f>
        <v>201655.43</v>
      </c>
      <c r="D26" s="18"/>
      <c r="E26" s="18"/>
      <c r="F26" s="18"/>
      <c r="G26" s="9">
        <f t="shared" si="2"/>
        <v>480323.75</v>
      </c>
    </row>
    <row r="27" spans="1:8" ht="14.45" customHeight="1" x14ac:dyDescent="0.25">
      <c r="A27" s="17" t="s">
        <v>25</v>
      </c>
      <c r="B27" s="18"/>
      <c r="C27" s="18"/>
      <c r="D27" s="18"/>
      <c r="E27" s="18"/>
      <c r="F27" s="18"/>
      <c r="G27" s="9">
        <f t="shared" si="2"/>
        <v>0</v>
      </c>
    </row>
    <row r="28" spans="1:8" ht="14.45" customHeight="1" x14ac:dyDescent="0.25">
      <c r="A28" s="17" t="s">
        <v>26</v>
      </c>
      <c r="B28" s="18"/>
      <c r="C28" s="18"/>
      <c r="D28" s="18"/>
      <c r="E28" s="18"/>
      <c r="F28" s="18"/>
      <c r="G28" s="9">
        <f t="shared" si="2"/>
        <v>0</v>
      </c>
    </row>
    <row r="29" spans="1:8" x14ac:dyDescent="0.25">
      <c r="A29" s="89" t="s">
        <v>27</v>
      </c>
      <c r="B29" s="91"/>
      <c r="C29" s="91"/>
      <c r="D29" s="91"/>
      <c r="E29" s="91"/>
      <c r="F29" s="91"/>
      <c r="G29" s="9">
        <f t="shared" si="2"/>
        <v>0</v>
      </c>
    </row>
    <row r="30" spans="1:8" x14ac:dyDescent="0.25">
      <c r="A30" s="90"/>
      <c r="B30" s="91"/>
      <c r="C30" s="91"/>
      <c r="D30" s="91"/>
      <c r="E30" s="91"/>
      <c r="F30" s="91"/>
      <c r="G30" s="9">
        <f t="shared" si="2"/>
        <v>0</v>
      </c>
    </row>
    <row r="31" spans="1:8" ht="14.45" customHeight="1" x14ac:dyDescent="0.25">
      <c r="A31" s="20" t="s">
        <v>28</v>
      </c>
      <c r="B31" s="9"/>
      <c r="C31" s="9"/>
      <c r="D31" s="9"/>
      <c r="E31" s="9"/>
      <c r="F31" s="9"/>
      <c r="G31" s="9">
        <f t="shared" si="2"/>
        <v>0</v>
      </c>
    </row>
    <row r="32" spans="1:8" s="21" customFormat="1" x14ac:dyDescent="0.25">
      <c r="A32" s="86" t="s">
        <v>29</v>
      </c>
      <c r="C32" s="88"/>
      <c r="D32" s="88"/>
      <c r="E32" s="88"/>
      <c r="F32" s="88"/>
      <c r="G32" s="9">
        <f t="shared" si="2"/>
        <v>0</v>
      </c>
    </row>
    <row r="33" spans="1:7" s="21" customFormat="1" x14ac:dyDescent="0.25">
      <c r="A33" s="87"/>
      <c r="C33" s="88"/>
      <c r="D33" s="88"/>
      <c r="E33" s="88"/>
      <c r="F33" s="88"/>
      <c r="G33" s="9">
        <f t="shared" si="2"/>
        <v>0</v>
      </c>
    </row>
    <row r="34" spans="1:7" ht="14.45" customHeight="1" x14ac:dyDescent="0.25">
      <c r="A34" s="20" t="s">
        <v>30</v>
      </c>
      <c r="B34" s="9"/>
      <c r="C34" s="9"/>
      <c r="D34" s="9"/>
      <c r="E34" s="9"/>
      <c r="F34" s="9"/>
      <c r="G34" s="9">
        <f t="shared" si="2"/>
        <v>0</v>
      </c>
    </row>
    <row r="35" spans="1:7" x14ac:dyDescent="0.25">
      <c r="A35" s="20" t="s">
        <v>31</v>
      </c>
      <c r="B35" s="9">
        <f>SUM(B24:B34)</f>
        <v>3837039.32</v>
      </c>
      <c r="C35" s="9">
        <f t="shared" ref="C35:F35" si="3">SUM(C24:C34)</f>
        <v>4936494.33</v>
      </c>
      <c r="D35" s="9">
        <f t="shared" si="3"/>
        <v>0</v>
      </c>
      <c r="E35" s="9">
        <f t="shared" si="3"/>
        <v>0</v>
      </c>
      <c r="F35" s="9">
        <f t="shared" si="3"/>
        <v>0</v>
      </c>
      <c r="G35" s="9">
        <f t="shared" si="2"/>
        <v>8773533.6500000004</v>
      </c>
    </row>
    <row r="36" spans="1:7" x14ac:dyDescent="0.25">
      <c r="A36" s="20" t="s">
        <v>32</v>
      </c>
      <c r="B36" s="9">
        <f>B22-B35</f>
        <v>3520556.8800000004</v>
      </c>
      <c r="C36" s="9">
        <f t="shared" ref="C36:G36" si="4">C22-C35</f>
        <v>1497563.75</v>
      </c>
      <c r="D36" s="9">
        <f t="shared" si="4"/>
        <v>0</v>
      </c>
      <c r="E36" s="9">
        <f t="shared" si="4"/>
        <v>0</v>
      </c>
      <c r="F36" s="9">
        <f t="shared" si="4"/>
        <v>0</v>
      </c>
      <c r="G36" s="9">
        <f t="shared" si="4"/>
        <v>5018120.629999999</v>
      </c>
    </row>
    <row r="37" spans="1:7" ht="10.5" customHeight="1" x14ac:dyDescent="0.25">
      <c r="G37" s="19">
        <f>G36-5585254.48</f>
        <v>-567133.85000000149</v>
      </c>
    </row>
    <row r="38" spans="1:7" ht="14.45" customHeight="1" x14ac:dyDescent="0.25">
      <c r="A38" s="83" t="s">
        <v>33</v>
      </c>
      <c r="B38" s="83"/>
      <c r="C38" s="83"/>
      <c r="D38" s="83"/>
      <c r="E38" s="83"/>
      <c r="F38" s="83"/>
      <c r="G38" s="83"/>
    </row>
    <row r="39" spans="1:7" ht="9" customHeight="1" x14ac:dyDescent="0.25">
      <c r="A39" s="26"/>
      <c r="B39" s="26"/>
      <c r="C39" s="26"/>
      <c r="D39" s="26"/>
      <c r="E39" s="26"/>
      <c r="F39" s="26"/>
      <c r="G39" s="26"/>
    </row>
    <row r="40" spans="1:7" x14ac:dyDescent="0.25">
      <c r="C40" s="23"/>
      <c r="D40" s="23"/>
      <c r="E40" s="23"/>
      <c r="F40" s="23"/>
      <c r="G40" s="23"/>
    </row>
    <row r="41" spans="1:7" x14ac:dyDescent="0.25">
      <c r="A41" s="84" t="s">
        <v>34</v>
      </c>
      <c r="B41" s="84"/>
      <c r="E41" s="84" t="s">
        <v>35</v>
      </c>
      <c r="F41" s="84"/>
      <c r="G41" s="84"/>
    </row>
    <row r="42" spans="1:7" x14ac:dyDescent="0.25">
      <c r="A42" s="85" t="s">
        <v>36</v>
      </c>
      <c r="B42" s="85"/>
      <c r="E42" s="85" t="s">
        <v>37</v>
      </c>
      <c r="F42" s="85"/>
      <c r="G42" s="85"/>
    </row>
    <row r="43" spans="1:7" x14ac:dyDescent="0.25">
      <c r="A43" s="27"/>
      <c r="B43" s="27"/>
      <c r="E43" s="27"/>
      <c r="F43" s="27"/>
      <c r="G43" s="27"/>
    </row>
    <row r="44" spans="1:7" ht="16.5" x14ac:dyDescent="0.3">
      <c r="A44" s="25"/>
    </row>
  </sheetData>
  <mergeCells count="27"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  <mergeCell ref="A29:A30"/>
    <mergeCell ref="B29:B30"/>
    <mergeCell ref="C29:C30"/>
    <mergeCell ref="D29:D30"/>
    <mergeCell ref="F29:F30"/>
    <mergeCell ref="E29:E30"/>
    <mergeCell ref="A32:A33"/>
    <mergeCell ref="C32:C33"/>
    <mergeCell ref="D32:D33"/>
    <mergeCell ref="E32:E33"/>
    <mergeCell ref="F32:F33"/>
    <mergeCell ref="A38:G38"/>
    <mergeCell ref="A41:B41"/>
    <mergeCell ref="E41:G41"/>
    <mergeCell ref="A42:B42"/>
    <mergeCell ref="E42:G42"/>
  </mergeCells>
  <pageMargins left="0.70866141732283505" right="0" top="0.25" bottom="0" header="0.31496062992126" footer="0.31496062992126"/>
  <pageSetup paperSize="9" scale="90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view="pageBreakPreview" zoomScale="130" zoomScaleNormal="100" zoomScaleSheetLayoutView="130" workbookViewId="0">
      <selection activeCell="C42" sqref="C42"/>
    </sheetView>
  </sheetViews>
  <sheetFormatPr defaultRowHeight="15" x14ac:dyDescent="0.25"/>
  <cols>
    <col min="1" max="1" width="30.140625" customWidth="1"/>
    <col min="2" max="2" width="14" customWidth="1"/>
    <col min="3" max="3" width="15.5703125" customWidth="1"/>
    <col min="4" max="4" width="17.140625" customWidth="1"/>
    <col min="5" max="5" width="15" customWidth="1"/>
    <col min="6" max="6" width="14.140625" customWidth="1"/>
    <col min="7" max="7" width="16.5703125" customWidth="1"/>
    <col min="8" max="8" width="11.140625" bestFit="1" customWidth="1"/>
  </cols>
  <sheetData>
    <row r="1" spans="1:11" ht="11.25" customHeight="1" x14ac:dyDescent="0.25">
      <c r="A1" s="92" t="s">
        <v>0</v>
      </c>
      <c r="B1" s="92"/>
      <c r="C1" s="92"/>
      <c r="D1" s="92"/>
    </row>
    <row r="2" spans="1:11" ht="11.25" customHeight="1" x14ac:dyDescent="0.25">
      <c r="A2" s="1" t="s">
        <v>1</v>
      </c>
      <c r="B2" s="1"/>
      <c r="C2" s="1"/>
      <c r="D2" s="1"/>
    </row>
    <row r="3" spans="1:11" ht="7.5" customHeight="1" x14ac:dyDescent="0.25">
      <c r="A3" s="2"/>
    </row>
    <row r="4" spans="1:11" x14ac:dyDescent="0.25">
      <c r="A4" s="93" t="s">
        <v>2</v>
      </c>
      <c r="B4" s="93"/>
      <c r="C4" s="93"/>
      <c r="D4" s="93"/>
      <c r="E4" s="93"/>
      <c r="F4" s="93"/>
      <c r="G4" s="93"/>
    </row>
    <row r="5" spans="1:11" x14ac:dyDescent="0.25">
      <c r="A5" s="94" t="s">
        <v>38</v>
      </c>
      <c r="B5" s="94"/>
      <c r="C5" s="94"/>
      <c r="D5" s="94"/>
      <c r="E5" s="94"/>
      <c r="F5" s="94"/>
      <c r="G5" s="94"/>
      <c r="H5" s="3"/>
      <c r="I5" s="3"/>
      <c r="J5" s="3"/>
      <c r="K5" s="3"/>
    </row>
    <row r="6" spans="1:11" x14ac:dyDescent="0.25">
      <c r="C6" s="4" t="s">
        <v>3</v>
      </c>
    </row>
    <row r="8" spans="1:11" x14ac:dyDescent="0.25">
      <c r="A8" s="95" t="s">
        <v>4</v>
      </c>
      <c r="B8" s="96" t="s">
        <v>5</v>
      </c>
      <c r="C8" s="96"/>
      <c r="D8" s="95" t="s">
        <v>6</v>
      </c>
      <c r="E8" s="95" t="s">
        <v>7</v>
      </c>
      <c r="F8" s="97" t="s">
        <v>8</v>
      </c>
      <c r="G8" s="95" t="s">
        <v>9</v>
      </c>
    </row>
    <row r="9" spans="1:11" x14ac:dyDescent="0.25">
      <c r="A9" s="95"/>
      <c r="B9" s="98" t="s">
        <v>10</v>
      </c>
      <c r="C9" s="100" t="s">
        <v>11</v>
      </c>
      <c r="D9" s="95"/>
      <c r="E9" s="95"/>
      <c r="F9" s="95"/>
      <c r="G9" s="95"/>
    </row>
    <row r="10" spans="1:11" x14ac:dyDescent="0.25">
      <c r="A10" s="95"/>
      <c r="B10" s="99"/>
      <c r="C10" s="101"/>
      <c r="D10" s="95"/>
      <c r="E10" s="95"/>
      <c r="F10" s="95"/>
      <c r="G10" s="95"/>
    </row>
    <row r="11" spans="1:11" x14ac:dyDescent="0.25">
      <c r="A11" s="95"/>
      <c r="B11" s="99"/>
      <c r="C11" s="101"/>
      <c r="D11" s="95"/>
      <c r="E11" s="95"/>
      <c r="F11" s="95"/>
      <c r="G11" s="95"/>
    </row>
    <row r="12" spans="1:11" x14ac:dyDescent="0.25">
      <c r="A12" s="5" t="s">
        <v>12</v>
      </c>
      <c r="B12" s="6"/>
      <c r="C12" s="7"/>
      <c r="D12" s="7"/>
      <c r="E12" s="6"/>
      <c r="F12" s="6"/>
      <c r="G12" s="6"/>
    </row>
    <row r="13" spans="1:11" x14ac:dyDescent="0.25">
      <c r="A13" s="8" t="s">
        <v>13</v>
      </c>
      <c r="B13" s="9">
        <v>2467691.62</v>
      </c>
      <c r="C13" s="9">
        <v>5538708.1799999997</v>
      </c>
      <c r="D13" s="9"/>
      <c r="E13" s="9"/>
      <c r="F13" s="9"/>
      <c r="G13" s="9">
        <f>SUM(B13:F13)</f>
        <v>8006399.7999999998</v>
      </c>
    </row>
    <row r="14" spans="1:11" x14ac:dyDescent="0.25">
      <c r="A14" s="8" t="s">
        <v>14</v>
      </c>
      <c r="B14" s="9"/>
      <c r="C14" s="9">
        <f>200000+485849.9+209500</f>
        <v>895349.9</v>
      </c>
      <c r="D14" s="9"/>
      <c r="E14" s="9"/>
      <c r="F14" s="9"/>
      <c r="G14" s="9">
        <f t="shared" ref="G14:G21" si="0">SUM(B14:F14)</f>
        <v>895349.9</v>
      </c>
    </row>
    <row r="15" spans="1:11" ht="30.6" customHeight="1" x14ac:dyDescent="0.25">
      <c r="A15" s="10" t="s">
        <v>15</v>
      </c>
      <c r="B15" s="11"/>
      <c r="C15" s="11"/>
      <c r="D15" s="11"/>
      <c r="E15" s="11"/>
      <c r="F15" s="11"/>
      <c r="G15" s="9">
        <f t="shared" si="0"/>
        <v>0</v>
      </c>
    </row>
    <row r="16" spans="1:11" ht="14.45" customHeight="1" x14ac:dyDescent="0.25">
      <c r="A16" s="12" t="s">
        <v>40</v>
      </c>
      <c r="B16" s="13">
        <v>3794651.4299999997</v>
      </c>
      <c r="C16" s="13"/>
      <c r="D16" s="13"/>
      <c r="E16" s="13"/>
      <c r="F16" s="13"/>
      <c r="G16" s="9">
        <f t="shared" si="0"/>
        <v>3794651.4299999997</v>
      </c>
    </row>
    <row r="17" spans="1:8" ht="14.45" customHeight="1" x14ac:dyDescent="0.25">
      <c r="A17" s="12" t="s">
        <v>41</v>
      </c>
      <c r="B17" s="13">
        <v>504753.15</v>
      </c>
      <c r="C17" s="13"/>
      <c r="D17" s="13"/>
      <c r="E17" s="13"/>
      <c r="F17" s="13"/>
      <c r="G17" s="9">
        <f t="shared" si="0"/>
        <v>504753.15</v>
      </c>
    </row>
    <row r="18" spans="1:8" ht="14.45" customHeight="1" x14ac:dyDescent="0.25">
      <c r="A18" s="12" t="s">
        <v>16</v>
      </c>
      <c r="B18" s="13">
        <v>90500</v>
      </c>
      <c r="C18" s="13"/>
      <c r="D18" s="13"/>
      <c r="E18" s="13"/>
      <c r="F18" s="13"/>
      <c r="G18" s="9">
        <f t="shared" si="0"/>
        <v>90500</v>
      </c>
    </row>
    <row r="19" spans="1:8" x14ac:dyDescent="0.25">
      <c r="A19" s="12" t="s">
        <v>17</v>
      </c>
      <c r="B19" s="13">
        <v>500000</v>
      </c>
      <c r="C19" s="13"/>
      <c r="D19" s="13"/>
      <c r="E19" s="13"/>
      <c r="F19" s="13"/>
      <c r="G19" s="9">
        <f t="shared" si="0"/>
        <v>500000</v>
      </c>
    </row>
    <row r="20" spans="1:8" ht="15.6" customHeight="1" x14ac:dyDescent="0.25">
      <c r="A20" s="12" t="s">
        <v>18</v>
      </c>
      <c r="B20" s="14"/>
      <c r="C20" s="14"/>
      <c r="D20" s="14"/>
      <c r="E20" s="14"/>
      <c r="F20" s="14"/>
      <c r="G20" s="9">
        <f t="shared" si="0"/>
        <v>0</v>
      </c>
    </row>
    <row r="21" spans="1:8" x14ac:dyDescent="0.25">
      <c r="A21" s="15" t="s">
        <v>19</v>
      </c>
      <c r="B21" s="11"/>
      <c r="C21" s="16"/>
      <c r="D21" s="11"/>
      <c r="E21" s="16"/>
      <c r="F21" s="11"/>
      <c r="G21" s="9">
        <f t="shared" si="0"/>
        <v>0</v>
      </c>
    </row>
    <row r="22" spans="1:8" x14ac:dyDescent="0.25">
      <c r="A22" s="17" t="s">
        <v>20</v>
      </c>
      <c r="B22" s="18">
        <f>SUM(B13:B21)</f>
        <v>7357596.2000000002</v>
      </c>
      <c r="C22" s="18">
        <f t="shared" ref="C22:G22" si="1">SUM(C13:C21)</f>
        <v>6434058.0800000001</v>
      </c>
      <c r="D22" s="18">
        <f t="shared" si="1"/>
        <v>0</v>
      </c>
      <c r="E22" s="18">
        <f t="shared" si="1"/>
        <v>0</v>
      </c>
      <c r="F22" s="18">
        <f t="shared" si="1"/>
        <v>0</v>
      </c>
      <c r="G22" s="18">
        <f t="shared" si="1"/>
        <v>13791654.279999999</v>
      </c>
      <c r="H22" s="19">
        <v>0</v>
      </c>
    </row>
    <row r="23" spans="1:8" x14ac:dyDescent="0.25">
      <c r="A23" s="17" t="s">
        <v>21</v>
      </c>
      <c r="B23" s="18"/>
      <c r="C23" s="18"/>
      <c r="D23" s="18"/>
      <c r="E23" s="18"/>
      <c r="F23" s="18"/>
      <c r="G23" s="18"/>
    </row>
    <row r="24" spans="1:8" ht="14.45" customHeight="1" x14ac:dyDescent="0.25">
      <c r="A24" s="17" t="s">
        <v>22</v>
      </c>
      <c r="B24" s="18"/>
      <c r="C24" s="18"/>
      <c r="D24" s="18"/>
      <c r="E24" s="18"/>
      <c r="F24" s="18"/>
      <c r="G24" s="9">
        <f t="shared" ref="G24:G35" si="2">SUM(B24:F24)</f>
        <v>0</v>
      </c>
    </row>
    <row r="25" spans="1:8" ht="14.45" customHeight="1" x14ac:dyDescent="0.25">
      <c r="A25" s="17" t="s">
        <v>23</v>
      </c>
      <c r="B25" s="18">
        <f>1432822+283020+250000+106020+159030</f>
        <v>2230892</v>
      </c>
      <c r="C25" s="18">
        <f>250000+25200+337800+312500+312500+120000+125000+24000</f>
        <v>1507000</v>
      </c>
      <c r="D25" s="18"/>
      <c r="E25" s="18"/>
      <c r="F25" s="18"/>
      <c r="G25" s="9">
        <f t="shared" si="2"/>
        <v>3737892</v>
      </c>
    </row>
    <row r="26" spans="1:8" ht="14.45" customHeight="1" x14ac:dyDescent="0.25">
      <c r="A26" s="17" t="s">
        <v>24</v>
      </c>
      <c r="B26" s="18">
        <f>12114</f>
        <v>12114</v>
      </c>
      <c r="C26" s="18">
        <f>45725+9500+17000</f>
        <v>72225</v>
      </c>
      <c r="D26" s="18"/>
      <c r="E26" s="18"/>
      <c r="F26" s="18"/>
      <c r="G26" s="9">
        <f t="shared" si="2"/>
        <v>84339</v>
      </c>
    </row>
    <row r="27" spans="1:8" ht="14.45" customHeight="1" x14ac:dyDescent="0.25">
      <c r="A27" s="17" t="s">
        <v>25</v>
      </c>
      <c r="B27" s="18"/>
      <c r="C27" s="18"/>
      <c r="D27" s="18"/>
      <c r="E27" s="18"/>
      <c r="F27" s="18"/>
      <c r="G27" s="9">
        <f t="shared" si="2"/>
        <v>0</v>
      </c>
    </row>
    <row r="28" spans="1:8" ht="14.45" customHeight="1" x14ac:dyDescent="0.25">
      <c r="A28" s="17" t="s">
        <v>26</v>
      </c>
      <c r="B28" s="18"/>
      <c r="C28" s="18"/>
      <c r="D28" s="18"/>
      <c r="E28" s="18"/>
      <c r="F28" s="18"/>
      <c r="G28" s="9">
        <f t="shared" si="2"/>
        <v>0</v>
      </c>
    </row>
    <row r="29" spans="1:8" x14ac:dyDescent="0.25">
      <c r="A29" s="89" t="s">
        <v>27</v>
      </c>
      <c r="B29" s="91"/>
      <c r="C29" s="91"/>
      <c r="D29" s="91"/>
      <c r="E29" s="91"/>
      <c r="F29" s="91"/>
      <c r="G29" s="9">
        <f t="shared" si="2"/>
        <v>0</v>
      </c>
    </row>
    <row r="30" spans="1:8" x14ac:dyDescent="0.25">
      <c r="A30" s="90"/>
      <c r="B30" s="91"/>
      <c r="C30" s="91"/>
      <c r="D30" s="91"/>
      <c r="E30" s="91"/>
      <c r="F30" s="91"/>
      <c r="G30" s="9">
        <f t="shared" si="2"/>
        <v>0</v>
      </c>
    </row>
    <row r="31" spans="1:8" ht="14.45" customHeight="1" x14ac:dyDescent="0.25">
      <c r="A31" s="20" t="s">
        <v>28</v>
      </c>
      <c r="B31" s="9"/>
      <c r="C31" s="9"/>
      <c r="D31" s="9"/>
      <c r="E31" s="9"/>
      <c r="F31" s="9"/>
      <c r="G31" s="9">
        <f t="shared" si="2"/>
        <v>0</v>
      </c>
    </row>
    <row r="32" spans="1:8" s="21" customFormat="1" x14ac:dyDescent="0.25">
      <c r="A32" s="86" t="s">
        <v>29</v>
      </c>
      <c r="C32" s="88"/>
      <c r="D32" s="88"/>
      <c r="E32" s="88"/>
      <c r="F32" s="88"/>
      <c r="G32" s="9">
        <f t="shared" si="2"/>
        <v>0</v>
      </c>
    </row>
    <row r="33" spans="1:7" s="21" customFormat="1" x14ac:dyDescent="0.25">
      <c r="A33" s="87"/>
      <c r="C33" s="88"/>
      <c r="D33" s="88"/>
      <c r="E33" s="88"/>
      <c r="F33" s="88"/>
      <c r="G33" s="9">
        <f t="shared" si="2"/>
        <v>0</v>
      </c>
    </row>
    <row r="34" spans="1:7" ht="14.45" customHeight="1" x14ac:dyDescent="0.25">
      <c r="A34" s="20" t="s">
        <v>30</v>
      </c>
      <c r="B34" s="9"/>
      <c r="C34" s="9"/>
      <c r="D34" s="9"/>
      <c r="E34" s="9"/>
      <c r="F34" s="9"/>
      <c r="G34" s="9">
        <f t="shared" si="2"/>
        <v>0</v>
      </c>
    </row>
    <row r="35" spans="1:7" x14ac:dyDescent="0.25">
      <c r="A35" s="20" t="s">
        <v>31</v>
      </c>
      <c r="B35" s="9">
        <f>SUM(B24:B34)</f>
        <v>2243006</v>
      </c>
      <c r="C35" s="9">
        <f t="shared" ref="C35:F35" si="3">SUM(C24:C34)</f>
        <v>1579225</v>
      </c>
      <c r="D35" s="9">
        <f t="shared" si="3"/>
        <v>0</v>
      </c>
      <c r="E35" s="9">
        <f t="shared" si="3"/>
        <v>0</v>
      </c>
      <c r="F35" s="9">
        <f t="shared" si="3"/>
        <v>0</v>
      </c>
      <c r="G35" s="9">
        <f t="shared" si="2"/>
        <v>3822231</v>
      </c>
    </row>
    <row r="36" spans="1:7" x14ac:dyDescent="0.25">
      <c r="A36" s="20" t="s">
        <v>32</v>
      </c>
      <c r="B36" s="9">
        <f>B22-B35</f>
        <v>5114590.2</v>
      </c>
      <c r="C36" s="9">
        <f t="shared" ref="C36:G36" si="4">C22-C35</f>
        <v>4854833.08</v>
      </c>
      <c r="D36" s="9">
        <f t="shared" si="4"/>
        <v>0</v>
      </c>
      <c r="E36" s="9">
        <f t="shared" si="4"/>
        <v>0</v>
      </c>
      <c r="F36" s="9">
        <f t="shared" si="4"/>
        <v>0</v>
      </c>
      <c r="G36" s="9">
        <f t="shared" si="4"/>
        <v>9969423.2799999993</v>
      </c>
    </row>
    <row r="37" spans="1:7" ht="10.5" customHeight="1" x14ac:dyDescent="0.25">
      <c r="C37" s="28"/>
      <c r="G37" s="19"/>
    </row>
    <row r="38" spans="1:7" ht="14.45" customHeight="1" x14ac:dyDescent="0.25">
      <c r="A38" s="83" t="s">
        <v>33</v>
      </c>
      <c r="B38" s="83"/>
      <c r="C38" s="83"/>
      <c r="D38" s="83"/>
      <c r="E38" s="83"/>
      <c r="F38" s="83"/>
      <c r="G38" s="83"/>
    </row>
    <row r="39" spans="1:7" ht="9" customHeight="1" x14ac:dyDescent="0.25">
      <c r="A39" s="22"/>
      <c r="B39" s="22"/>
      <c r="C39" s="22"/>
      <c r="D39" s="22"/>
      <c r="E39" s="22"/>
      <c r="F39" s="22"/>
      <c r="G39" s="22"/>
    </row>
    <row r="40" spans="1:7" x14ac:dyDescent="0.25">
      <c r="C40" s="23"/>
      <c r="D40" s="23"/>
      <c r="E40" s="23"/>
      <c r="F40" s="23"/>
      <c r="G40" s="23"/>
    </row>
    <row r="41" spans="1:7" x14ac:dyDescent="0.25">
      <c r="A41" s="84" t="s">
        <v>34</v>
      </c>
      <c r="B41" s="84"/>
      <c r="E41" s="84" t="s">
        <v>35</v>
      </c>
      <c r="F41" s="84"/>
      <c r="G41" s="84"/>
    </row>
    <row r="42" spans="1:7" x14ac:dyDescent="0.25">
      <c r="A42" s="85" t="s">
        <v>36</v>
      </c>
      <c r="B42" s="85"/>
      <c r="E42" s="85" t="s">
        <v>37</v>
      </c>
      <c r="F42" s="85"/>
      <c r="G42" s="85"/>
    </row>
    <row r="43" spans="1:7" x14ac:dyDescent="0.25">
      <c r="A43" s="24"/>
      <c r="B43" s="24"/>
      <c r="E43" s="24"/>
      <c r="F43" s="24"/>
      <c r="G43" s="24"/>
    </row>
    <row r="44" spans="1:7" ht="16.5" x14ac:dyDescent="0.3">
      <c r="A44" s="25"/>
    </row>
  </sheetData>
  <mergeCells count="27">
    <mergeCell ref="A42:B42"/>
    <mergeCell ref="E42:G42"/>
    <mergeCell ref="F32:F33"/>
    <mergeCell ref="E29:E30"/>
    <mergeCell ref="A38:G38"/>
    <mergeCell ref="A41:B41"/>
    <mergeCell ref="E41:G41"/>
    <mergeCell ref="A32:A33"/>
    <mergeCell ref="C32:C33"/>
    <mergeCell ref="D32:D33"/>
    <mergeCell ref="E32:E33"/>
    <mergeCell ref="A29:A30"/>
    <mergeCell ref="B29:B30"/>
    <mergeCell ref="C29:C30"/>
    <mergeCell ref="D29:D30"/>
    <mergeCell ref="F29:F30"/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</mergeCells>
  <pageMargins left="0.70866141732283505" right="0" top="0.25" bottom="0" header="0.31496062992126" footer="0.31496062992126"/>
  <pageSetup paperSize="9" scale="9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3rd Qtr 2020</vt:lpstr>
      <vt:lpstr>2nd qtr 2020</vt:lpstr>
      <vt:lpstr>1st Qtr 2020</vt:lpstr>
      <vt:lpstr>'1st Qtr 2020'!Print_Area</vt:lpstr>
      <vt:lpstr>'2nd qtr 2020'!Print_Area</vt:lpstr>
      <vt:lpstr>'3rd Qtr 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MTO Asingan</cp:lastModifiedBy>
  <cp:lastPrinted>2020-10-26T05:37:00Z</cp:lastPrinted>
  <dcterms:created xsi:type="dcterms:W3CDTF">2020-06-11T06:32:05Z</dcterms:created>
  <dcterms:modified xsi:type="dcterms:W3CDTF">2020-11-05T02:05:32Z</dcterms:modified>
</cp:coreProperties>
</file>